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faletsfellesorg-my.sharepoint.com/personal/kyrre_felde_bfo_no1/Documents/ATF kalkulator/"/>
    </mc:Choice>
  </mc:AlternateContent>
  <xr:revisionPtr revIDLastSave="13" documentId="8_{91CC252D-68B4-47EB-9C6E-2A9C90B7156E}" xr6:coauthVersionLast="47" xr6:coauthVersionMax="47" xr10:uidLastSave="{46254CAA-209B-47E1-A88A-2D8892BFE27D}"/>
  <workbookProtection workbookAlgorithmName="SHA-512" workbookHashValue="TzXZUwNcTyaOFWqbYRCVmsdaLG86BK1FtmeXSaIV8FPyLsk9PDOHGxR6A40Enlanyawe77c7lHG3tKyemXy5Mw==" workbookSaltValue="aKa0Y1dNAGHR3KLpl+HK9Q==" workbookSpinCount="100000" lockStructure="1"/>
  <bookViews>
    <workbookView xWindow="-120" yWindow="-120" windowWidth="38640" windowHeight="21120" xr2:uid="{00000000-000D-0000-FFFF-FFFF00000000}"/>
  </bookViews>
  <sheets>
    <sheet name="Kalkulator" sheetId="40" r:id="rId1"/>
    <sheet name="Forklaring" sheetId="41" state="hidden" r:id="rId2"/>
    <sheet name="ATF" sheetId="39" state="hidden" r:id="rId3"/>
    <sheet name="Grunnbeløpstabell" sheetId="8" state="hidden" r:id="rId4"/>
    <sheet name="Lønnstabeller" sheetId="1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1" l="1"/>
  <c r="AD2" i="11"/>
  <c r="AE2" i="11" s="1"/>
  <c r="AF2" i="11" s="1"/>
  <c r="AG2" i="11" s="1"/>
  <c r="AH2" i="11" s="1"/>
  <c r="AI2" i="11" s="1"/>
  <c r="AJ2" i="11" s="1"/>
  <c r="AK2" i="11" s="1"/>
  <c r="AL2" i="11" s="1"/>
  <c r="AM2" i="11" s="1"/>
  <c r="AN2" i="11" s="1"/>
  <c r="AO2" i="11" s="1"/>
  <c r="AP2" i="11" s="1"/>
  <c r="AQ2" i="11" s="1"/>
  <c r="AR2" i="11" s="1"/>
  <c r="AS2" i="11" s="1"/>
  <c r="AT2" i="11" s="1"/>
  <c r="AU2" i="11" s="1"/>
  <c r="AV2" i="11" s="1"/>
  <c r="AW2" i="11" s="1"/>
  <c r="AX2" i="11" s="1"/>
  <c r="AY2" i="11" s="1"/>
  <c r="AZ2" i="11" s="1"/>
  <c r="BA2" i="11" s="1"/>
  <c r="BB2" i="11" s="1"/>
  <c r="BC2" i="11" s="1"/>
  <c r="BD2" i="11" s="1"/>
  <c r="BE2" i="11" s="1"/>
  <c r="BF2" i="11" s="1"/>
  <c r="BG2" i="11" s="1"/>
  <c r="BH2" i="11" s="1"/>
  <c r="BI2" i="11" s="1"/>
  <c r="BJ2" i="11" s="1"/>
  <c r="BK2" i="11" s="1"/>
  <c r="BL2" i="11" s="1"/>
  <c r="BM2" i="11" s="1"/>
  <c r="BN2" i="11" s="1"/>
  <c r="BO2" i="11" s="1"/>
  <c r="BP2" i="11" s="1"/>
  <c r="BQ2" i="11" s="1"/>
  <c r="BR2" i="11" s="1"/>
  <c r="BS2" i="11" s="1"/>
  <c r="BT2" i="11" s="1"/>
  <c r="BU2" i="11" s="1"/>
  <c r="BV2" i="11" s="1"/>
  <c r="BW2" i="11" s="1"/>
  <c r="BX2" i="11" s="1"/>
  <c r="BY2" i="11" s="1"/>
  <c r="BZ2" i="11" s="1"/>
  <c r="CA2" i="11" s="1"/>
  <c r="CB2" i="11" s="1"/>
  <c r="CC2" i="11" s="1"/>
  <c r="CD2" i="11" s="1"/>
  <c r="CE2" i="11" s="1"/>
  <c r="CF2" i="11" s="1"/>
  <c r="CG2" i="11" s="1"/>
  <c r="AC3" i="11"/>
  <c r="AD3" i="11"/>
  <c r="AE3" i="11" s="1"/>
  <c r="AF3" i="11" s="1"/>
  <c r="AG3" i="11" s="1"/>
  <c r="AH3" i="11" s="1"/>
  <c r="AI3" i="11" s="1"/>
  <c r="AJ3" i="11" s="1"/>
  <c r="AK3" i="11" s="1"/>
  <c r="AL3" i="11" s="1"/>
  <c r="AM3" i="11" s="1"/>
  <c r="AN3" i="11" s="1"/>
  <c r="AO3" i="11" s="1"/>
  <c r="AP3" i="11" s="1"/>
  <c r="AQ3" i="11" s="1"/>
  <c r="AR3" i="11" s="1"/>
  <c r="AS3" i="11" s="1"/>
  <c r="AT3" i="11" s="1"/>
  <c r="AU3" i="11" s="1"/>
  <c r="AV3" i="11" s="1"/>
  <c r="AW3" i="11" s="1"/>
  <c r="AX3" i="11" s="1"/>
  <c r="AY3" i="11" s="1"/>
  <c r="AZ3" i="11" s="1"/>
  <c r="BA3" i="11" s="1"/>
  <c r="BB3" i="11" s="1"/>
  <c r="BC3" i="11" s="1"/>
  <c r="BD3" i="11" s="1"/>
  <c r="BE3" i="11" s="1"/>
  <c r="BF3" i="11" s="1"/>
  <c r="BG3" i="11" s="1"/>
  <c r="BH3" i="11" s="1"/>
  <c r="BI3" i="11" s="1"/>
  <c r="BJ3" i="11" s="1"/>
  <c r="BK3" i="11" s="1"/>
  <c r="BL3" i="11" s="1"/>
  <c r="BM3" i="11" s="1"/>
  <c r="BN3" i="11" s="1"/>
  <c r="BO3" i="11" s="1"/>
  <c r="BP3" i="11" s="1"/>
  <c r="BQ3" i="11" s="1"/>
  <c r="BR3" i="11" s="1"/>
  <c r="BS3" i="11" s="1"/>
  <c r="BT3" i="11" s="1"/>
  <c r="BU3" i="11" s="1"/>
  <c r="BV3" i="11" s="1"/>
  <c r="BW3" i="11" s="1"/>
  <c r="BX3" i="11" s="1"/>
  <c r="BY3" i="11" s="1"/>
  <c r="BZ3" i="11" s="1"/>
  <c r="CA3" i="11" s="1"/>
  <c r="CB3" i="11" s="1"/>
  <c r="CC3" i="11" s="1"/>
  <c r="CD3" i="11" s="1"/>
  <c r="CE3" i="11" s="1"/>
  <c r="CF3" i="11" s="1"/>
  <c r="CG3" i="11" s="1"/>
  <c r="AC4" i="11"/>
  <c r="AD4" i="11" s="1"/>
  <c r="AE4" i="11" s="1"/>
  <c r="AF4" i="11" s="1"/>
  <c r="AG4" i="11" s="1"/>
  <c r="AH4" i="11" s="1"/>
  <c r="AI4" i="11" s="1"/>
  <c r="AJ4" i="11" s="1"/>
  <c r="AK4" i="11" s="1"/>
  <c r="AL4" i="11" s="1"/>
  <c r="AM4" i="11" s="1"/>
  <c r="AN4" i="11" s="1"/>
  <c r="AO4" i="11" s="1"/>
  <c r="AP4" i="11" s="1"/>
  <c r="AQ4" i="11" s="1"/>
  <c r="AR4" i="11" s="1"/>
  <c r="AS4" i="11" s="1"/>
  <c r="AT4" i="11" s="1"/>
  <c r="AU4" i="11" s="1"/>
  <c r="AV4" i="11" s="1"/>
  <c r="AW4" i="11" s="1"/>
  <c r="AX4" i="11" s="1"/>
  <c r="AY4" i="11" s="1"/>
  <c r="AZ4" i="11" s="1"/>
  <c r="BA4" i="11" s="1"/>
  <c r="BB4" i="11" s="1"/>
  <c r="BC4" i="11" s="1"/>
  <c r="BD4" i="11" s="1"/>
  <c r="BE4" i="11" s="1"/>
  <c r="BF4" i="11" s="1"/>
  <c r="BG4" i="11" s="1"/>
  <c r="BH4" i="11" s="1"/>
  <c r="BI4" i="11" s="1"/>
  <c r="BJ4" i="11" s="1"/>
  <c r="BK4" i="11" s="1"/>
  <c r="BL4" i="11" s="1"/>
  <c r="BM4" i="11" s="1"/>
  <c r="BN4" i="11" s="1"/>
  <c r="BO4" i="11" s="1"/>
  <c r="BP4" i="11" s="1"/>
  <c r="BQ4" i="11" s="1"/>
  <c r="BR4" i="11" s="1"/>
  <c r="BS4" i="11" s="1"/>
  <c r="BT4" i="11" s="1"/>
  <c r="BU4" i="11" s="1"/>
  <c r="BV4" i="11" s="1"/>
  <c r="BW4" i="11" s="1"/>
  <c r="BX4" i="11" s="1"/>
  <c r="BY4" i="11" s="1"/>
  <c r="BZ4" i="11" s="1"/>
  <c r="CA4" i="11" s="1"/>
  <c r="CB4" i="11" s="1"/>
  <c r="CC4" i="11" s="1"/>
  <c r="CD4" i="11" s="1"/>
  <c r="CE4" i="11" s="1"/>
  <c r="CF4" i="11" s="1"/>
  <c r="CG4" i="11" s="1"/>
  <c r="AC5" i="11"/>
  <c r="AD5" i="11" s="1"/>
  <c r="AE5" i="11" s="1"/>
  <c r="AF5" i="11" s="1"/>
  <c r="AG5" i="11" s="1"/>
  <c r="AH5" i="11" s="1"/>
  <c r="AI5" i="11" s="1"/>
  <c r="AJ5" i="11" s="1"/>
  <c r="AK5" i="11" s="1"/>
  <c r="AL5" i="11" s="1"/>
  <c r="AM5" i="11" s="1"/>
  <c r="AN5" i="11" s="1"/>
  <c r="AO5" i="11" s="1"/>
  <c r="AP5" i="11" s="1"/>
  <c r="AQ5" i="11" s="1"/>
  <c r="AR5" i="11" s="1"/>
  <c r="AS5" i="11" s="1"/>
  <c r="AT5" i="11" s="1"/>
  <c r="AU5" i="11" s="1"/>
  <c r="AV5" i="11" s="1"/>
  <c r="AW5" i="11" s="1"/>
  <c r="AX5" i="11" s="1"/>
  <c r="AY5" i="11" s="1"/>
  <c r="AZ5" i="11" s="1"/>
  <c r="BA5" i="11" s="1"/>
  <c r="BB5" i="11" s="1"/>
  <c r="BC5" i="11" s="1"/>
  <c r="BD5" i="11" s="1"/>
  <c r="BE5" i="11" s="1"/>
  <c r="BF5" i="11" s="1"/>
  <c r="BG5" i="11" s="1"/>
  <c r="BH5" i="11" s="1"/>
  <c r="BI5" i="11" s="1"/>
  <c r="BJ5" i="11" s="1"/>
  <c r="BK5" i="11" s="1"/>
  <c r="BL5" i="11" s="1"/>
  <c r="BM5" i="11" s="1"/>
  <c r="BN5" i="11" s="1"/>
  <c r="BO5" i="11" s="1"/>
  <c r="BP5" i="11" s="1"/>
  <c r="BQ5" i="11" s="1"/>
  <c r="BR5" i="11" s="1"/>
  <c r="BS5" i="11" s="1"/>
  <c r="BT5" i="11" s="1"/>
  <c r="BU5" i="11" s="1"/>
  <c r="BV5" i="11" s="1"/>
  <c r="BW5" i="11" s="1"/>
  <c r="BX5" i="11" s="1"/>
  <c r="BY5" i="11" s="1"/>
  <c r="BZ5" i="11" s="1"/>
  <c r="CA5" i="11" s="1"/>
  <c r="CB5" i="11" s="1"/>
  <c r="CC5" i="11" s="1"/>
  <c r="CD5" i="11" s="1"/>
  <c r="CE5" i="11" s="1"/>
  <c r="CF5" i="11" s="1"/>
  <c r="CG5" i="11" s="1"/>
  <c r="AC6" i="11"/>
  <c r="AD6" i="1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AO6" i="11" s="1"/>
  <c r="AP6" i="11" s="1"/>
  <c r="AQ6" i="11" s="1"/>
  <c r="AR6" i="11" s="1"/>
  <c r="AS6" i="11" s="1"/>
  <c r="AT6" i="11" s="1"/>
  <c r="AU6" i="11" s="1"/>
  <c r="AV6" i="11" s="1"/>
  <c r="AW6" i="11" s="1"/>
  <c r="AX6" i="11" s="1"/>
  <c r="AY6" i="11" s="1"/>
  <c r="AZ6" i="11" s="1"/>
  <c r="BA6" i="11" s="1"/>
  <c r="BB6" i="11" s="1"/>
  <c r="BC6" i="11" s="1"/>
  <c r="BD6" i="11" s="1"/>
  <c r="BE6" i="11" s="1"/>
  <c r="BF6" i="11" s="1"/>
  <c r="BG6" i="11" s="1"/>
  <c r="BH6" i="11" s="1"/>
  <c r="BI6" i="11" s="1"/>
  <c r="BJ6" i="11" s="1"/>
  <c r="BK6" i="11" s="1"/>
  <c r="BL6" i="11" s="1"/>
  <c r="BM6" i="11" s="1"/>
  <c r="BN6" i="11" s="1"/>
  <c r="BO6" i="11" s="1"/>
  <c r="BP6" i="11" s="1"/>
  <c r="BQ6" i="11" s="1"/>
  <c r="BR6" i="11" s="1"/>
  <c r="BS6" i="11" s="1"/>
  <c r="BT6" i="11" s="1"/>
  <c r="BU6" i="11" s="1"/>
  <c r="BV6" i="11" s="1"/>
  <c r="BW6" i="11" s="1"/>
  <c r="BX6" i="11" s="1"/>
  <c r="BY6" i="11" s="1"/>
  <c r="BZ6" i="11" s="1"/>
  <c r="CA6" i="11" s="1"/>
  <c r="CB6" i="11" s="1"/>
  <c r="CC6" i="11" s="1"/>
  <c r="CD6" i="11" s="1"/>
  <c r="CE6" i="11" s="1"/>
  <c r="CF6" i="11" s="1"/>
  <c r="CG6" i="11" s="1"/>
  <c r="AC7" i="11"/>
  <c r="AD7" i="11" s="1"/>
  <c r="AE7" i="11" s="1"/>
  <c r="AF7" i="11" s="1"/>
  <c r="AG7" i="11" s="1"/>
  <c r="AH7" i="11" s="1"/>
  <c r="AI7" i="11" s="1"/>
  <c r="AJ7" i="11" s="1"/>
  <c r="AK7" i="11" s="1"/>
  <c r="AL7" i="11" s="1"/>
  <c r="AM7" i="11" s="1"/>
  <c r="AN7" i="11" s="1"/>
  <c r="AO7" i="11" s="1"/>
  <c r="AP7" i="11" s="1"/>
  <c r="AQ7" i="11" s="1"/>
  <c r="AR7" i="11" s="1"/>
  <c r="AS7" i="11" s="1"/>
  <c r="AT7" i="11" s="1"/>
  <c r="AU7" i="11" s="1"/>
  <c r="AV7" i="11" s="1"/>
  <c r="AW7" i="11" s="1"/>
  <c r="AX7" i="11" s="1"/>
  <c r="AY7" i="11" s="1"/>
  <c r="AZ7" i="11" s="1"/>
  <c r="BA7" i="11" s="1"/>
  <c r="BB7" i="11" s="1"/>
  <c r="BC7" i="11" s="1"/>
  <c r="BD7" i="11" s="1"/>
  <c r="BE7" i="11" s="1"/>
  <c r="BF7" i="11" s="1"/>
  <c r="BG7" i="11" s="1"/>
  <c r="BH7" i="11" s="1"/>
  <c r="BI7" i="11" s="1"/>
  <c r="BJ7" i="11" s="1"/>
  <c r="BK7" i="11" s="1"/>
  <c r="BL7" i="11" s="1"/>
  <c r="BM7" i="11" s="1"/>
  <c r="BN7" i="11" s="1"/>
  <c r="BO7" i="11" s="1"/>
  <c r="BP7" i="11" s="1"/>
  <c r="BQ7" i="11" s="1"/>
  <c r="BR7" i="11" s="1"/>
  <c r="BS7" i="11" s="1"/>
  <c r="BT7" i="11" s="1"/>
  <c r="BU7" i="11" s="1"/>
  <c r="BV7" i="11" s="1"/>
  <c r="BW7" i="11" s="1"/>
  <c r="BX7" i="11" s="1"/>
  <c r="BY7" i="11" s="1"/>
  <c r="BZ7" i="11" s="1"/>
  <c r="CA7" i="11" s="1"/>
  <c r="CB7" i="11" s="1"/>
  <c r="CC7" i="11" s="1"/>
  <c r="CD7" i="11" s="1"/>
  <c r="CE7" i="11" s="1"/>
  <c r="CF7" i="11" s="1"/>
  <c r="CG7" i="11" s="1"/>
  <c r="AC8" i="11"/>
  <c r="AD8" i="11"/>
  <c r="AE8" i="11" s="1"/>
  <c r="AF8" i="11" s="1"/>
  <c r="AG8" i="11" s="1"/>
  <c r="AH8" i="11" s="1"/>
  <c r="AI8" i="11" s="1"/>
  <c r="AJ8" i="11" s="1"/>
  <c r="AK8" i="11" s="1"/>
  <c r="AL8" i="11" s="1"/>
  <c r="AM8" i="11" s="1"/>
  <c r="AN8" i="11" s="1"/>
  <c r="AO8" i="11" s="1"/>
  <c r="AP8" i="11" s="1"/>
  <c r="AQ8" i="11" s="1"/>
  <c r="AR8" i="11" s="1"/>
  <c r="AS8" i="11" s="1"/>
  <c r="AT8" i="11" s="1"/>
  <c r="AU8" i="11" s="1"/>
  <c r="AV8" i="11" s="1"/>
  <c r="AW8" i="11" s="1"/>
  <c r="AX8" i="11" s="1"/>
  <c r="AY8" i="11" s="1"/>
  <c r="AZ8" i="11" s="1"/>
  <c r="BA8" i="11" s="1"/>
  <c r="BB8" i="11" s="1"/>
  <c r="BC8" i="11" s="1"/>
  <c r="BD8" i="11" s="1"/>
  <c r="BE8" i="11" s="1"/>
  <c r="BF8" i="11" s="1"/>
  <c r="BG8" i="11" s="1"/>
  <c r="BH8" i="11" s="1"/>
  <c r="BI8" i="11" s="1"/>
  <c r="BJ8" i="11" s="1"/>
  <c r="BK8" i="11" s="1"/>
  <c r="BL8" i="11" s="1"/>
  <c r="BM8" i="11" s="1"/>
  <c r="BN8" i="11" s="1"/>
  <c r="BO8" i="11" s="1"/>
  <c r="BP8" i="11" s="1"/>
  <c r="BQ8" i="11" s="1"/>
  <c r="BR8" i="11" s="1"/>
  <c r="BS8" i="11" s="1"/>
  <c r="BT8" i="11" s="1"/>
  <c r="BU8" i="11" s="1"/>
  <c r="BV8" i="11" s="1"/>
  <c r="BW8" i="11" s="1"/>
  <c r="BX8" i="11" s="1"/>
  <c r="BY8" i="11" s="1"/>
  <c r="BZ8" i="11" s="1"/>
  <c r="CA8" i="11" s="1"/>
  <c r="CB8" i="11" s="1"/>
  <c r="CC8" i="11" s="1"/>
  <c r="CD8" i="11" s="1"/>
  <c r="CE8" i="11" s="1"/>
  <c r="CF8" i="11" s="1"/>
  <c r="CG8" i="11" s="1"/>
  <c r="AC9" i="11"/>
  <c r="AD9" i="11" s="1"/>
  <c r="AE9" i="11" s="1"/>
  <c r="AF9" i="11" s="1"/>
  <c r="AG9" i="11" s="1"/>
  <c r="AH9" i="11" s="1"/>
  <c r="AI9" i="11" s="1"/>
  <c r="AJ9" i="11" s="1"/>
  <c r="AK9" i="11" s="1"/>
  <c r="AL9" i="11" s="1"/>
  <c r="AM9" i="11" s="1"/>
  <c r="AN9" i="11" s="1"/>
  <c r="AO9" i="11" s="1"/>
  <c r="AP9" i="11" s="1"/>
  <c r="AQ9" i="11" s="1"/>
  <c r="AR9" i="11" s="1"/>
  <c r="AS9" i="11" s="1"/>
  <c r="AT9" i="11" s="1"/>
  <c r="AU9" i="11" s="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BR9" i="11" s="1"/>
  <c r="BS9" i="11" s="1"/>
  <c r="BT9" i="11" s="1"/>
  <c r="BU9" i="11" s="1"/>
  <c r="BV9" i="11" s="1"/>
  <c r="BW9" i="11" s="1"/>
  <c r="BX9" i="11" s="1"/>
  <c r="BY9" i="11" s="1"/>
  <c r="BZ9" i="11" s="1"/>
  <c r="CA9" i="11" s="1"/>
  <c r="CB9" i="11" s="1"/>
  <c r="CC9" i="11" s="1"/>
  <c r="CD9" i="11" s="1"/>
  <c r="CE9" i="11" s="1"/>
  <c r="CF9" i="11" s="1"/>
  <c r="CG9" i="11" s="1"/>
  <c r="AC10" i="11"/>
  <c r="AD10" i="11" s="1"/>
  <c r="AE10" i="11" s="1"/>
  <c r="AF10" i="11" s="1"/>
  <c r="AG10" i="11" s="1"/>
  <c r="AH10" i="11" s="1"/>
  <c r="AI10" i="11" s="1"/>
  <c r="AJ10" i="11" s="1"/>
  <c r="AK10" i="11" s="1"/>
  <c r="AL10" i="11" s="1"/>
  <c r="AM10" i="11" s="1"/>
  <c r="AN10" i="11" s="1"/>
  <c r="AO10" i="11" s="1"/>
  <c r="AP10" i="11" s="1"/>
  <c r="AQ10" i="11" s="1"/>
  <c r="AR10" i="11" s="1"/>
  <c r="AS10" i="11" s="1"/>
  <c r="AT10" i="11" s="1"/>
  <c r="AU10" i="11" s="1"/>
  <c r="AV10" i="11" s="1"/>
  <c r="AW10" i="11" s="1"/>
  <c r="AX10" i="11" s="1"/>
  <c r="AY10" i="11" s="1"/>
  <c r="AZ10" i="11" s="1"/>
  <c r="BA10" i="11" s="1"/>
  <c r="BB10" i="11" s="1"/>
  <c r="BC10" i="11" s="1"/>
  <c r="BD10" i="11" s="1"/>
  <c r="BE10" i="11" s="1"/>
  <c r="BF10" i="11" s="1"/>
  <c r="BG10" i="11" s="1"/>
  <c r="BH10" i="11" s="1"/>
  <c r="BI10" i="11" s="1"/>
  <c r="BJ10" i="11" s="1"/>
  <c r="BK10" i="11" s="1"/>
  <c r="BL10" i="11" s="1"/>
  <c r="BM10" i="11" s="1"/>
  <c r="BN10" i="11" s="1"/>
  <c r="BO10" i="11" s="1"/>
  <c r="BP10" i="11" s="1"/>
  <c r="BQ10" i="11" s="1"/>
  <c r="BR10" i="11" s="1"/>
  <c r="BS10" i="11" s="1"/>
  <c r="BT10" i="11" s="1"/>
  <c r="BU10" i="11" s="1"/>
  <c r="BV10" i="11" s="1"/>
  <c r="BW10" i="11" s="1"/>
  <c r="BX10" i="11" s="1"/>
  <c r="BY10" i="11" s="1"/>
  <c r="BZ10" i="11" s="1"/>
  <c r="CA10" i="11" s="1"/>
  <c r="CB10" i="11" s="1"/>
  <c r="CC10" i="11" s="1"/>
  <c r="CD10" i="11" s="1"/>
  <c r="CE10" i="11" s="1"/>
  <c r="CF10" i="11" s="1"/>
  <c r="CG10" i="11" s="1"/>
  <c r="AC11" i="11"/>
  <c r="AD11" i="11"/>
  <c r="AE11" i="11" s="1"/>
  <c r="AF11" i="11" s="1"/>
  <c r="AG11" i="11" s="1"/>
  <c r="AH11" i="11" s="1"/>
  <c r="AI11" i="11" s="1"/>
  <c r="AJ11" i="11" s="1"/>
  <c r="AK11" i="11" s="1"/>
  <c r="AL11" i="11" s="1"/>
  <c r="AM11" i="11" s="1"/>
  <c r="AN11" i="11" s="1"/>
  <c r="AO11" i="11" s="1"/>
  <c r="AP11" i="11" s="1"/>
  <c r="AQ11" i="11" s="1"/>
  <c r="AR11" i="11" s="1"/>
  <c r="AS11" i="11" s="1"/>
  <c r="AT11" i="11" s="1"/>
  <c r="AU11" i="11" s="1"/>
  <c r="AV11" i="11" s="1"/>
  <c r="AW11" i="11" s="1"/>
  <c r="AX11" i="11" s="1"/>
  <c r="AY11" i="11" s="1"/>
  <c r="AZ11" i="11" s="1"/>
  <c r="BA11" i="11" s="1"/>
  <c r="BB11" i="11" s="1"/>
  <c r="BC11" i="11" s="1"/>
  <c r="BD11" i="11" s="1"/>
  <c r="BE11" i="11" s="1"/>
  <c r="BF11" i="11" s="1"/>
  <c r="BG11" i="11" s="1"/>
  <c r="BH11" i="11" s="1"/>
  <c r="BI11" i="11" s="1"/>
  <c r="BJ11" i="11" s="1"/>
  <c r="BK11" i="11" s="1"/>
  <c r="BL11" i="11" s="1"/>
  <c r="BM11" i="11" s="1"/>
  <c r="BN11" i="11" s="1"/>
  <c r="BO11" i="11" s="1"/>
  <c r="BP11" i="11" s="1"/>
  <c r="BQ11" i="11" s="1"/>
  <c r="BR11" i="11" s="1"/>
  <c r="BS11" i="11" s="1"/>
  <c r="BT11" i="11" s="1"/>
  <c r="BU11" i="11" s="1"/>
  <c r="BV11" i="11" s="1"/>
  <c r="BW11" i="11" s="1"/>
  <c r="BX11" i="11" s="1"/>
  <c r="BY11" i="11" s="1"/>
  <c r="BZ11" i="11" s="1"/>
  <c r="CA11" i="11" s="1"/>
  <c r="CB11" i="11" s="1"/>
  <c r="CC11" i="11" s="1"/>
  <c r="CD11" i="11" s="1"/>
  <c r="CE11" i="11" s="1"/>
  <c r="CF11" i="11" s="1"/>
  <c r="CG11" i="11" s="1"/>
  <c r="AC12" i="11"/>
  <c r="AD12" i="11"/>
  <c r="AE12" i="11" s="1"/>
  <c r="AF12" i="11" s="1"/>
  <c r="AG12" i="11" s="1"/>
  <c r="AH12" i="11" s="1"/>
  <c r="AI12" i="11" s="1"/>
  <c r="AJ12" i="11" s="1"/>
  <c r="AK12" i="11" s="1"/>
  <c r="AL12" i="11" s="1"/>
  <c r="AM12" i="11" s="1"/>
  <c r="AN12" i="11" s="1"/>
  <c r="AO12" i="11" s="1"/>
  <c r="AP12" i="11" s="1"/>
  <c r="AQ12" i="11" s="1"/>
  <c r="AR12" i="11" s="1"/>
  <c r="AS12" i="11" s="1"/>
  <c r="AT12" i="11" s="1"/>
  <c r="AU12" i="11" s="1"/>
  <c r="AV12" i="11" s="1"/>
  <c r="AW12" i="11" s="1"/>
  <c r="AX12" i="11" s="1"/>
  <c r="AY12" i="11" s="1"/>
  <c r="AZ12" i="11" s="1"/>
  <c r="BA12" i="11" s="1"/>
  <c r="BB12" i="11" s="1"/>
  <c r="BC12" i="11" s="1"/>
  <c r="BD12" i="11" s="1"/>
  <c r="BE12" i="11" s="1"/>
  <c r="BF12" i="11" s="1"/>
  <c r="BG12" i="11" s="1"/>
  <c r="BH12" i="11" s="1"/>
  <c r="BI12" i="11" s="1"/>
  <c r="BJ12" i="11" s="1"/>
  <c r="BK12" i="11" s="1"/>
  <c r="BL12" i="11" s="1"/>
  <c r="BM12" i="11" s="1"/>
  <c r="BN12" i="11" s="1"/>
  <c r="BO12" i="11" s="1"/>
  <c r="BP12" i="11" s="1"/>
  <c r="BQ12" i="11" s="1"/>
  <c r="BR12" i="11" s="1"/>
  <c r="BS12" i="11" s="1"/>
  <c r="BT12" i="11" s="1"/>
  <c r="BU12" i="11" s="1"/>
  <c r="BV12" i="11" s="1"/>
  <c r="BW12" i="11" s="1"/>
  <c r="BX12" i="11" s="1"/>
  <c r="BY12" i="11" s="1"/>
  <c r="BZ12" i="11" s="1"/>
  <c r="CA12" i="11" s="1"/>
  <c r="CB12" i="11" s="1"/>
  <c r="CC12" i="11" s="1"/>
  <c r="CD12" i="11" s="1"/>
  <c r="CE12" i="11" s="1"/>
  <c r="CF12" i="11" s="1"/>
  <c r="CG12" i="11" s="1"/>
  <c r="AC13" i="11"/>
  <c r="AD13" i="11" s="1"/>
  <c r="AE13" i="11" s="1"/>
  <c r="AF13" i="11" s="1"/>
  <c r="AG13" i="11" s="1"/>
  <c r="AH13" i="11" s="1"/>
  <c r="AI13" i="11" s="1"/>
  <c r="AJ13" i="11" s="1"/>
  <c r="AK13" i="11" s="1"/>
  <c r="AL13" i="11" s="1"/>
  <c r="AM13" i="11" s="1"/>
  <c r="AN13" i="11" s="1"/>
  <c r="AO13" i="11" s="1"/>
  <c r="AP13" i="11" s="1"/>
  <c r="AQ13" i="11" s="1"/>
  <c r="AR13" i="11" s="1"/>
  <c r="AS13" i="11" s="1"/>
  <c r="AT13" i="11" s="1"/>
  <c r="AU13" i="11" s="1"/>
  <c r="AV13" i="11" s="1"/>
  <c r="AW13" i="11" s="1"/>
  <c r="AX13" i="11" s="1"/>
  <c r="AY13" i="11" s="1"/>
  <c r="AZ13" i="11" s="1"/>
  <c r="BA13" i="11" s="1"/>
  <c r="BB13" i="11" s="1"/>
  <c r="BC13" i="11" s="1"/>
  <c r="BD13" i="11" s="1"/>
  <c r="BE13" i="11" s="1"/>
  <c r="BF13" i="11" s="1"/>
  <c r="BG13" i="11" s="1"/>
  <c r="BH13" i="11" s="1"/>
  <c r="BI13" i="11" s="1"/>
  <c r="BJ13" i="11" s="1"/>
  <c r="BK13" i="11" s="1"/>
  <c r="BL13" i="11" s="1"/>
  <c r="BM13" i="11" s="1"/>
  <c r="BN13" i="11" s="1"/>
  <c r="BO13" i="11" s="1"/>
  <c r="BP13" i="11" s="1"/>
  <c r="BQ13" i="11" s="1"/>
  <c r="BR13" i="11" s="1"/>
  <c r="BS13" i="11" s="1"/>
  <c r="BT13" i="11" s="1"/>
  <c r="BU13" i="11" s="1"/>
  <c r="BV13" i="11" s="1"/>
  <c r="BW13" i="11" s="1"/>
  <c r="BX13" i="11" s="1"/>
  <c r="BY13" i="11" s="1"/>
  <c r="BZ13" i="11" s="1"/>
  <c r="CA13" i="11" s="1"/>
  <c r="CB13" i="11" s="1"/>
  <c r="CC13" i="11" s="1"/>
  <c r="CD13" i="11" s="1"/>
  <c r="CE13" i="11" s="1"/>
  <c r="CF13" i="11" s="1"/>
  <c r="CG13" i="11" s="1"/>
  <c r="AC14" i="11"/>
  <c r="AD14" i="11" s="1"/>
  <c r="AE14" i="11"/>
  <c r="AF14" i="11" s="1"/>
  <c r="AG14" i="11" s="1"/>
  <c r="AH14" i="11" s="1"/>
  <c r="AI14" i="11" s="1"/>
  <c r="AJ14" i="11" s="1"/>
  <c r="AK14" i="11" s="1"/>
  <c r="AL14" i="11" s="1"/>
  <c r="AM14" i="11" s="1"/>
  <c r="AN14" i="11" s="1"/>
  <c r="AO14" i="11" s="1"/>
  <c r="AP14" i="11" s="1"/>
  <c r="AQ14" i="11" s="1"/>
  <c r="AR14" i="11" s="1"/>
  <c r="AS14" i="11" s="1"/>
  <c r="AT14" i="11" s="1"/>
  <c r="AU14" i="11" s="1"/>
  <c r="AV14" i="11" s="1"/>
  <c r="AW14" i="11" s="1"/>
  <c r="AX14" i="11" s="1"/>
  <c r="AY14" i="11" s="1"/>
  <c r="AZ14" i="11" s="1"/>
  <c r="BA14" i="11" s="1"/>
  <c r="BB14" i="11" s="1"/>
  <c r="BC14" i="11" s="1"/>
  <c r="BD14" i="11" s="1"/>
  <c r="BE14" i="11" s="1"/>
  <c r="BF14" i="11" s="1"/>
  <c r="BG14" i="11" s="1"/>
  <c r="BH14" i="11" s="1"/>
  <c r="BI14" i="11" s="1"/>
  <c r="BJ14" i="11" s="1"/>
  <c r="BK14" i="11" s="1"/>
  <c r="BL14" i="11" s="1"/>
  <c r="BM14" i="11" s="1"/>
  <c r="BN14" i="11" s="1"/>
  <c r="BO14" i="11" s="1"/>
  <c r="BP14" i="11" s="1"/>
  <c r="BQ14" i="11" s="1"/>
  <c r="BR14" i="11" s="1"/>
  <c r="BS14" i="11" s="1"/>
  <c r="BT14" i="11" s="1"/>
  <c r="BU14" i="11" s="1"/>
  <c r="BV14" i="11" s="1"/>
  <c r="BW14" i="11" s="1"/>
  <c r="BX14" i="11" s="1"/>
  <c r="BY14" i="11" s="1"/>
  <c r="BZ14" i="11" s="1"/>
  <c r="CA14" i="11" s="1"/>
  <c r="CB14" i="11" s="1"/>
  <c r="CC14" i="11" s="1"/>
  <c r="CD14" i="11" s="1"/>
  <c r="CE14" i="11" s="1"/>
  <c r="CF14" i="11" s="1"/>
  <c r="CG14" i="11" s="1"/>
  <c r="AC15" i="11"/>
  <c r="AD15" i="11"/>
  <c r="AE15" i="11" s="1"/>
  <c r="AF15" i="11" s="1"/>
  <c r="AG15" i="11" s="1"/>
  <c r="AH15" i="11" s="1"/>
  <c r="AI15" i="11" s="1"/>
  <c r="AJ15" i="11" s="1"/>
  <c r="AK15" i="11" s="1"/>
  <c r="AL15" i="11" s="1"/>
  <c r="AM15" i="11" s="1"/>
  <c r="AN15" i="11" s="1"/>
  <c r="AO15" i="11" s="1"/>
  <c r="AP15" i="11" s="1"/>
  <c r="AQ15" i="11" s="1"/>
  <c r="AR15" i="11" s="1"/>
  <c r="AS15" i="11" s="1"/>
  <c r="AT15" i="11" s="1"/>
  <c r="AU15" i="11" s="1"/>
  <c r="AV15" i="11" s="1"/>
  <c r="AW15" i="11" s="1"/>
  <c r="AX15" i="11" s="1"/>
  <c r="AY15" i="11" s="1"/>
  <c r="AZ15" i="11" s="1"/>
  <c r="BA15" i="11" s="1"/>
  <c r="BB15" i="11" s="1"/>
  <c r="BC15" i="11" s="1"/>
  <c r="BD15" i="11" s="1"/>
  <c r="BE15" i="11" s="1"/>
  <c r="BF15" i="11" s="1"/>
  <c r="BG15" i="11" s="1"/>
  <c r="BH15" i="11" s="1"/>
  <c r="BI15" i="11" s="1"/>
  <c r="BJ15" i="11" s="1"/>
  <c r="BK15" i="11" s="1"/>
  <c r="BL15" i="11" s="1"/>
  <c r="BM15" i="11" s="1"/>
  <c r="BN15" i="11" s="1"/>
  <c r="BO15" i="11" s="1"/>
  <c r="BP15" i="11" s="1"/>
  <c r="BQ15" i="11" s="1"/>
  <c r="BR15" i="11" s="1"/>
  <c r="BS15" i="11" s="1"/>
  <c r="BT15" i="11" s="1"/>
  <c r="BU15" i="11" s="1"/>
  <c r="BV15" i="11" s="1"/>
  <c r="BW15" i="11" s="1"/>
  <c r="BX15" i="11" s="1"/>
  <c r="BY15" i="11" s="1"/>
  <c r="BZ15" i="11" s="1"/>
  <c r="CA15" i="11" s="1"/>
  <c r="CB15" i="11" s="1"/>
  <c r="CC15" i="11" s="1"/>
  <c r="CD15" i="11" s="1"/>
  <c r="CE15" i="11" s="1"/>
  <c r="CF15" i="11" s="1"/>
  <c r="CG15" i="11" s="1"/>
  <c r="AC16" i="11"/>
  <c r="AD16" i="11" s="1"/>
  <c r="AE16" i="11" s="1"/>
  <c r="AF16" i="11" s="1"/>
  <c r="AG16" i="11" s="1"/>
  <c r="AH16" i="11" s="1"/>
  <c r="AI16" i="11" s="1"/>
  <c r="AJ16" i="11" s="1"/>
  <c r="AK16" i="11" s="1"/>
  <c r="AL16" i="11" s="1"/>
  <c r="AM16" i="11" s="1"/>
  <c r="AN16" i="11" s="1"/>
  <c r="AO16" i="11" s="1"/>
  <c r="AP16" i="11" s="1"/>
  <c r="AQ16" i="11" s="1"/>
  <c r="AR16" i="11" s="1"/>
  <c r="AS16" i="11" s="1"/>
  <c r="AT16" i="11" s="1"/>
  <c r="AU16" i="11" s="1"/>
  <c r="AV16" i="11" s="1"/>
  <c r="AW16" i="11" s="1"/>
  <c r="AX16" i="11" s="1"/>
  <c r="AY16" i="11" s="1"/>
  <c r="AZ16" i="11" s="1"/>
  <c r="BA16" i="11" s="1"/>
  <c r="BB16" i="11" s="1"/>
  <c r="BC16" i="11" s="1"/>
  <c r="BD16" i="11" s="1"/>
  <c r="BE16" i="11" s="1"/>
  <c r="BF16" i="11" s="1"/>
  <c r="BG16" i="11" s="1"/>
  <c r="BH16" i="11" s="1"/>
  <c r="BI16" i="11" s="1"/>
  <c r="BJ16" i="11" s="1"/>
  <c r="BK16" i="11" s="1"/>
  <c r="BL16" i="11" s="1"/>
  <c r="BM16" i="11" s="1"/>
  <c r="BN16" i="11" s="1"/>
  <c r="BO16" i="11" s="1"/>
  <c r="BP16" i="11" s="1"/>
  <c r="BQ16" i="11" s="1"/>
  <c r="BR16" i="11" s="1"/>
  <c r="BS16" i="11" s="1"/>
  <c r="BT16" i="11" s="1"/>
  <c r="BU16" i="11" s="1"/>
  <c r="BV16" i="11" s="1"/>
  <c r="BW16" i="11" s="1"/>
  <c r="BX16" i="11" s="1"/>
  <c r="BY16" i="11" s="1"/>
  <c r="BZ16" i="11" s="1"/>
  <c r="CA16" i="11" s="1"/>
  <c r="CB16" i="11" s="1"/>
  <c r="CC16" i="11" s="1"/>
  <c r="CD16" i="11" s="1"/>
  <c r="CE16" i="11" s="1"/>
  <c r="CF16" i="11" s="1"/>
  <c r="CG16" i="11" s="1"/>
  <c r="AC17" i="11"/>
  <c r="AD17" i="11" s="1"/>
  <c r="AE17" i="11" s="1"/>
  <c r="AF17" i="11" s="1"/>
  <c r="AG17" i="11" s="1"/>
  <c r="AH17" i="11" s="1"/>
  <c r="AI17" i="11" s="1"/>
  <c r="AJ17" i="11" s="1"/>
  <c r="AK17" i="11" s="1"/>
  <c r="AL17" i="11" s="1"/>
  <c r="AM17" i="11" s="1"/>
  <c r="AN17" i="11" s="1"/>
  <c r="AO17" i="11" s="1"/>
  <c r="AP17" i="11" s="1"/>
  <c r="AQ17" i="11" s="1"/>
  <c r="AR17" i="11" s="1"/>
  <c r="AS17" i="11" s="1"/>
  <c r="AT17" i="11" s="1"/>
  <c r="AU17" i="11" s="1"/>
  <c r="AV17" i="11" s="1"/>
  <c r="AW17" i="11" s="1"/>
  <c r="AX17" i="11" s="1"/>
  <c r="AY17" i="11" s="1"/>
  <c r="AZ17" i="11" s="1"/>
  <c r="BA17" i="11" s="1"/>
  <c r="BB17" i="11" s="1"/>
  <c r="BC17" i="11" s="1"/>
  <c r="BD17" i="11" s="1"/>
  <c r="BE17" i="11" s="1"/>
  <c r="BF17" i="11" s="1"/>
  <c r="BG17" i="11" s="1"/>
  <c r="BH17" i="11" s="1"/>
  <c r="BI17" i="11" s="1"/>
  <c r="BJ17" i="11" s="1"/>
  <c r="BK17" i="11" s="1"/>
  <c r="BL17" i="11" s="1"/>
  <c r="BM17" i="11" s="1"/>
  <c r="BN17" i="11" s="1"/>
  <c r="BO17" i="11" s="1"/>
  <c r="BP17" i="11" s="1"/>
  <c r="BQ17" i="11" s="1"/>
  <c r="BR17" i="11" s="1"/>
  <c r="BS17" i="11" s="1"/>
  <c r="BT17" i="11" s="1"/>
  <c r="BU17" i="11" s="1"/>
  <c r="BV17" i="11" s="1"/>
  <c r="BW17" i="11" s="1"/>
  <c r="BX17" i="11" s="1"/>
  <c r="BY17" i="11" s="1"/>
  <c r="BZ17" i="11" s="1"/>
  <c r="CA17" i="11" s="1"/>
  <c r="CB17" i="11" s="1"/>
  <c r="CC17" i="11" s="1"/>
  <c r="CD17" i="11" s="1"/>
  <c r="CE17" i="11" s="1"/>
  <c r="CF17" i="11" s="1"/>
  <c r="CG17" i="11" s="1"/>
  <c r="AC18" i="11"/>
  <c r="AD18" i="11" s="1"/>
  <c r="AE18" i="11" s="1"/>
  <c r="AF18" i="11" s="1"/>
  <c r="AG18" i="11" s="1"/>
  <c r="AH18" i="11" s="1"/>
  <c r="AI18" i="11" s="1"/>
  <c r="AJ18" i="11" s="1"/>
  <c r="AK18" i="11" s="1"/>
  <c r="AL18" i="11" s="1"/>
  <c r="AM18" i="11" s="1"/>
  <c r="AN18" i="11" s="1"/>
  <c r="AO18" i="11" s="1"/>
  <c r="AP18" i="11" s="1"/>
  <c r="AQ18" i="11" s="1"/>
  <c r="AR18" i="11" s="1"/>
  <c r="AS18" i="11" s="1"/>
  <c r="AT18" i="11" s="1"/>
  <c r="AU18" i="11" s="1"/>
  <c r="AV18" i="11" s="1"/>
  <c r="AW18" i="11" s="1"/>
  <c r="AX18" i="11" s="1"/>
  <c r="AY18" i="11" s="1"/>
  <c r="AZ18" i="11" s="1"/>
  <c r="BA18" i="11" s="1"/>
  <c r="BB18" i="11" s="1"/>
  <c r="BC18" i="11" s="1"/>
  <c r="BD18" i="11" s="1"/>
  <c r="BE18" i="11" s="1"/>
  <c r="BF18" i="11" s="1"/>
  <c r="BG18" i="11" s="1"/>
  <c r="BH18" i="11" s="1"/>
  <c r="BI18" i="11" s="1"/>
  <c r="BJ18" i="11" s="1"/>
  <c r="BK18" i="11" s="1"/>
  <c r="BL18" i="11" s="1"/>
  <c r="BM18" i="11" s="1"/>
  <c r="BN18" i="11" s="1"/>
  <c r="BO18" i="11" s="1"/>
  <c r="BP18" i="11" s="1"/>
  <c r="BQ18" i="11" s="1"/>
  <c r="BR18" i="11" s="1"/>
  <c r="BS18" i="11" s="1"/>
  <c r="BT18" i="11" s="1"/>
  <c r="BU18" i="11" s="1"/>
  <c r="BV18" i="11" s="1"/>
  <c r="BW18" i="11" s="1"/>
  <c r="BX18" i="11" s="1"/>
  <c r="BY18" i="11" s="1"/>
  <c r="BZ18" i="11" s="1"/>
  <c r="CA18" i="11" s="1"/>
  <c r="CB18" i="11" s="1"/>
  <c r="CC18" i="11" s="1"/>
  <c r="CD18" i="11" s="1"/>
  <c r="CE18" i="11" s="1"/>
  <c r="CF18" i="11" s="1"/>
  <c r="CG18" i="11" s="1"/>
  <c r="AC19" i="11"/>
  <c r="AD19" i="11"/>
  <c r="AE19" i="11" s="1"/>
  <c r="AF19" i="11" s="1"/>
  <c r="AG19" i="11" s="1"/>
  <c r="AH19" i="11" s="1"/>
  <c r="AI19" i="11" s="1"/>
  <c r="AJ19" i="11" s="1"/>
  <c r="AK19" i="11" s="1"/>
  <c r="AL19" i="11" s="1"/>
  <c r="AM19" i="11" s="1"/>
  <c r="AN19" i="11" s="1"/>
  <c r="AO19" i="11" s="1"/>
  <c r="AP19" i="11" s="1"/>
  <c r="AQ19" i="11" s="1"/>
  <c r="AR19" i="11" s="1"/>
  <c r="AS19" i="11" s="1"/>
  <c r="AT19" i="11" s="1"/>
  <c r="AU19" i="11" s="1"/>
  <c r="AV19" i="11" s="1"/>
  <c r="AW19" i="11" s="1"/>
  <c r="AX19" i="11" s="1"/>
  <c r="AY19" i="11" s="1"/>
  <c r="AZ19" i="11" s="1"/>
  <c r="BA19" i="11" s="1"/>
  <c r="BB19" i="11" s="1"/>
  <c r="BC19" i="11" s="1"/>
  <c r="BD19" i="11" s="1"/>
  <c r="BE19" i="11" s="1"/>
  <c r="BF19" i="11" s="1"/>
  <c r="BG19" i="11" s="1"/>
  <c r="BH19" i="11" s="1"/>
  <c r="BI19" i="11" s="1"/>
  <c r="BJ19" i="11" s="1"/>
  <c r="BK19" i="11" s="1"/>
  <c r="BL19" i="11" s="1"/>
  <c r="BM19" i="11" s="1"/>
  <c r="BN19" i="11" s="1"/>
  <c r="BO19" i="11" s="1"/>
  <c r="BP19" i="11" s="1"/>
  <c r="BQ19" i="11" s="1"/>
  <c r="BR19" i="11" s="1"/>
  <c r="BS19" i="11" s="1"/>
  <c r="BT19" i="11" s="1"/>
  <c r="BU19" i="11" s="1"/>
  <c r="BV19" i="11" s="1"/>
  <c r="BW19" i="11" s="1"/>
  <c r="BX19" i="11" s="1"/>
  <c r="BY19" i="11" s="1"/>
  <c r="BZ19" i="11" s="1"/>
  <c r="CA19" i="11" s="1"/>
  <c r="CB19" i="11" s="1"/>
  <c r="CC19" i="11" s="1"/>
  <c r="CD19" i="11" s="1"/>
  <c r="CE19" i="11" s="1"/>
  <c r="CF19" i="11" s="1"/>
  <c r="CG19" i="11" s="1"/>
  <c r="AC20" i="11"/>
  <c r="AD20" i="11" s="1"/>
  <c r="AE20" i="11" s="1"/>
  <c r="AF20" i="11" s="1"/>
  <c r="AG20" i="11" s="1"/>
  <c r="AH20" i="11" s="1"/>
  <c r="AI20" i="11" s="1"/>
  <c r="AJ20" i="11" s="1"/>
  <c r="AK20" i="11" s="1"/>
  <c r="AL20" i="11" s="1"/>
  <c r="AM20" i="11" s="1"/>
  <c r="AN20" i="11" s="1"/>
  <c r="AO20" i="11" s="1"/>
  <c r="AP20" i="11" s="1"/>
  <c r="AQ20" i="11" s="1"/>
  <c r="AR20" i="11" s="1"/>
  <c r="AS20" i="11" s="1"/>
  <c r="AT20" i="11" s="1"/>
  <c r="AU20" i="11" s="1"/>
  <c r="AV20" i="11" s="1"/>
  <c r="AW20" i="11" s="1"/>
  <c r="AX20" i="11" s="1"/>
  <c r="AY20" i="11" s="1"/>
  <c r="AZ20" i="11" s="1"/>
  <c r="BA20" i="11" s="1"/>
  <c r="BB20" i="11" s="1"/>
  <c r="BC20" i="11" s="1"/>
  <c r="BD20" i="11" s="1"/>
  <c r="BE20" i="11" s="1"/>
  <c r="BF20" i="11" s="1"/>
  <c r="BG20" i="11" s="1"/>
  <c r="BH20" i="11" s="1"/>
  <c r="BI20" i="11" s="1"/>
  <c r="BJ20" i="11" s="1"/>
  <c r="BK20" i="11" s="1"/>
  <c r="BL20" i="11" s="1"/>
  <c r="BM20" i="11" s="1"/>
  <c r="BN20" i="11" s="1"/>
  <c r="BO20" i="11" s="1"/>
  <c r="BP20" i="11" s="1"/>
  <c r="BQ20" i="11" s="1"/>
  <c r="BR20" i="11" s="1"/>
  <c r="BS20" i="11" s="1"/>
  <c r="BT20" i="11" s="1"/>
  <c r="BU20" i="11" s="1"/>
  <c r="BV20" i="11" s="1"/>
  <c r="BW20" i="11" s="1"/>
  <c r="BX20" i="11" s="1"/>
  <c r="BY20" i="11" s="1"/>
  <c r="BZ20" i="11" s="1"/>
  <c r="CA20" i="11" s="1"/>
  <c r="CB20" i="11" s="1"/>
  <c r="CC20" i="11" s="1"/>
  <c r="CD20" i="11" s="1"/>
  <c r="CE20" i="11" s="1"/>
  <c r="CF20" i="11" s="1"/>
  <c r="CG20" i="11" s="1"/>
  <c r="AC21" i="11"/>
  <c r="AD21" i="11" s="1"/>
  <c r="AE21" i="11" s="1"/>
  <c r="AF21" i="11" s="1"/>
  <c r="AG21" i="11" s="1"/>
  <c r="AH21" i="11" s="1"/>
  <c r="AI21" i="11" s="1"/>
  <c r="AJ21" i="11" s="1"/>
  <c r="AK21" i="11" s="1"/>
  <c r="AL21" i="11" s="1"/>
  <c r="AM21" i="11" s="1"/>
  <c r="AN21" i="11" s="1"/>
  <c r="AO21" i="11" s="1"/>
  <c r="AP21" i="11" s="1"/>
  <c r="AQ21" i="11" s="1"/>
  <c r="AR21" i="11" s="1"/>
  <c r="AS21" i="11" s="1"/>
  <c r="AT21" i="11" s="1"/>
  <c r="AU21" i="11" s="1"/>
  <c r="AV21" i="11" s="1"/>
  <c r="AW21" i="11" s="1"/>
  <c r="AX21" i="11" s="1"/>
  <c r="AY21" i="11" s="1"/>
  <c r="AZ21" i="11" s="1"/>
  <c r="BA21" i="11" s="1"/>
  <c r="BB21" i="11" s="1"/>
  <c r="BC21" i="11" s="1"/>
  <c r="BD21" i="11" s="1"/>
  <c r="BE21" i="11" s="1"/>
  <c r="BF21" i="11" s="1"/>
  <c r="BG21" i="11" s="1"/>
  <c r="BH21" i="11" s="1"/>
  <c r="BI21" i="11" s="1"/>
  <c r="BJ21" i="11" s="1"/>
  <c r="BK21" i="11" s="1"/>
  <c r="BL21" i="11" s="1"/>
  <c r="BM21" i="11" s="1"/>
  <c r="BN21" i="11" s="1"/>
  <c r="BO21" i="11" s="1"/>
  <c r="BP21" i="11" s="1"/>
  <c r="BQ21" i="11" s="1"/>
  <c r="BR21" i="11" s="1"/>
  <c r="BS21" i="11" s="1"/>
  <c r="BT21" i="11" s="1"/>
  <c r="BU21" i="11" s="1"/>
  <c r="BV21" i="11" s="1"/>
  <c r="BW21" i="11" s="1"/>
  <c r="BX21" i="11" s="1"/>
  <c r="BY21" i="11" s="1"/>
  <c r="BZ21" i="11" s="1"/>
  <c r="CA21" i="11" s="1"/>
  <c r="CB21" i="11" s="1"/>
  <c r="CC21" i="11" s="1"/>
  <c r="CD21" i="11" s="1"/>
  <c r="CE21" i="11" s="1"/>
  <c r="CF21" i="11" s="1"/>
  <c r="CG21" i="11" s="1"/>
  <c r="AC22" i="11"/>
  <c r="AD22" i="11"/>
  <c r="AE22" i="11" s="1"/>
  <c r="AF22" i="11" s="1"/>
  <c r="AG22" i="11"/>
  <c r="AH22" i="11" s="1"/>
  <c r="AI22" i="11" s="1"/>
  <c r="AJ22" i="11" s="1"/>
  <c r="AK22" i="11" s="1"/>
  <c r="AL22" i="11" s="1"/>
  <c r="AM22" i="11" s="1"/>
  <c r="AN22" i="11" s="1"/>
  <c r="AO22" i="11" s="1"/>
  <c r="AP22" i="11" s="1"/>
  <c r="AQ22" i="11" s="1"/>
  <c r="AR22" i="11" s="1"/>
  <c r="AS22" i="11" s="1"/>
  <c r="AT22" i="11" s="1"/>
  <c r="AU22" i="11" s="1"/>
  <c r="AV22" i="11" s="1"/>
  <c r="AW22" i="11" s="1"/>
  <c r="AX22" i="11" s="1"/>
  <c r="AY22" i="11" s="1"/>
  <c r="AZ22" i="11" s="1"/>
  <c r="BA22" i="11" s="1"/>
  <c r="BB22" i="11" s="1"/>
  <c r="BC22" i="11" s="1"/>
  <c r="BD22" i="11" s="1"/>
  <c r="BE22" i="11" s="1"/>
  <c r="BF22" i="11" s="1"/>
  <c r="BG22" i="11" s="1"/>
  <c r="BH22" i="11" s="1"/>
  <c r="BI22" i="11" s="1"/>
  <c r="BJ22" i="11" s="1"/>
  <c r="BK22" i="11" s="1"/>
  <c r="BL22" i="11" s="1"/>
  <c r="BM22" i="11" s="1"/>
  <c r="BN22" i="11" s="1"/>
  <c r="BO22" i="11" s="1"/>
  <c r="BP22" i="11" s="1"/>
  <c r="BQ22" i="11" s="1"/>
  <c r="BR22" i="11" s="1"/>
  <c r="BS22" i="11" s="1"/>
  <c r="BT22" i="11" s="1"/>
  <c r="BU22" i="11" s="1"/>
  <c r="BV22" i="11" s="1"/>
  <c r="BW22" i="11" s="1"/>
  <c r="BX22" i="11" s="1"/>
  <c r="BY22" i="11" s="1"/>
  <c r="BZ22" i="11" s="1"/>
  <c r="CA22" i="11" s="1"/>
  <c r="CB22" i="11" s="1"/>
  <c r="CC22" i="11" s="1"/>
  <c r="CD22" i="11" s="1"/>
  <c r="CE22" i="11" s="1"/>
  <c r="CF22" i="11" s="1"/>
  <c r="CG22" i="11" s="1"/>
  <c r="AC23" i="11"/>
  <c r="AD23" i="11" s="1"/>
  <c r="AE23" i="11" s="1"/>
  <c r="AF23" i="11" s="1"/>
  <c r="AG23" i="11" s="1"/>
  <c r="AH23" i="11" s="1"/>
  <c r="AI23" i="11" s="1"/>
  <c r="AJ23" i="11" s="1"/>
  <c r="AK23" i="11" s="1"/>
  <c r="AL23" i="11" s="1"/>
  <c r="AM23" i="11" s="1"/>
  <c r="AN23" i="11" s="1"/>
  <c r="AO23" i="11" s="1"/>
  <c r="AP23" i="11" s="1"/>
  <c r="AQ23" i="11" s="1"/>
  <c r="AR23" i="11" s="1"/>
  <c r="AS23" i="11" s="1"/>
  <c r="AT23" i="11" s="1"/>
  <c r="AU23" i="11" s="1"/>
  <c r="AV23" i="11" s="1"/>
  <c r="AW23" i="11" s="1"/>
  <c r="AX23" i="11" s="1"/>
  <c r="AY23" i="11" s="1"/>
  <c r="AZ23" i="11" s="1"/>
  <c r="BA23" i="11" s="1"/>
  <c r="BB23" i="11" s="1"/>
  <c r="BC23" i="11" s="1"/>
  <c r="BD23" i="11" s="1"/>
  <c r="BE23" i="11" s="1"/>
  <c r="BF23" i="11" s="1"/>
  <c r="BG23" i="11" s="1"/>
  <c r="BH23" i="11" s="1"/>
  <c r="BI23" i="11" s="1"/>
  <c r="BJ23" i="11" s="1"/>
  <c r="BK23" i="11" s="1"/>
  <c r="BL23" i="11" s="1"/>
  <c r="BM23" i="11" s="1"/>
  <c r="BN23" i="11" s="1"/>
  <c r="BO23" i="11" s="1"/>
  <c r="BP23" i="11" s="1"/>
  <c r="BQ23" i="11" s="1"/>
  <c r="BR23" i="11" s="1"/>
  <c r="BS23" i="11" s="1"/>
  <c r="BT23" i="11" s="1"/>
  <c r="BU23" i="11" s="1"/>
  <c r="BV23" i="11" s="1"/>
  <c r="BW23" i="11" s="1"/>
  <c r="BX23" i="11" s="1"/>
  <c r="BY23" i="11" s="1"/>
  <c r="BZ23" i="11" s="1"/>
  <c r="CA23" i="11" s="1"/>
  <c r="CB23" i="11" s="1"/>
  <c r="CC23" i="11" s="1"/>
  <c r="CD23" i="11" s="1"/>
  <c r="CE23" i="11" s="1"/>
  <c r="CF23" i="11" s="1"/>
  <c r="CG23" i="11" s="1"/>
  <c r="AC24" i="11"/>
  <c r="AD24" i="11" s="1"/>
  <c r="AE24" i="11" s="1"/>
  <c r="AF24" i="11" s="1"/>
  <c r="AG24" i="11" s="1"/>
  <c r="AH24" i="11" s="1"/>
  <c r="AI24" i="11" s="1"/>
  <c r="AJ24" i="11" s="1"/>
  <c r="AK24" i="11" s="1"/>
  <c r="AL24" i="11" s="1"/>
  <c r="AM24" i="11" s="1"/>
  <c r="AN24" i="11" s="1"/>
  <c r="AO24" i="11" s="1"/>
  <c r="AP24" i="11" s="1"/>
  <c r="AQ24" i="11" s="1"/>
  <c r="AR24" i="11" s="1"/>
  <c r="AS24" i="11" s="1"/>
  <c r="AT24" i="11" s="1"/>
  <c r="AU24" i="11" s="1"/>
  <c r="AV24" i="11" s="1"/>
  <c r="AW24" i="11" s="1"/>
  <c r="AX24" i="11" s="1"/>
  <c r="AY24" i="11" s="1"/>
  <c r="AZ24" i="11" s="1"/>
  <c r="BA24" i="11" s="1"/>
  <c r="BB24" i="11" s="1"/>
  <c r="BC24" i="11" s="1"/>
  <c r="BD24" i="11" s="1"/>
  <c r="BE24" i="11" s="1"/>
  <c r="BF24" i="11" s="1"/>
  <c r="BG24" i="11" s="1"/>
  <c r="BH24" i="11" s="1"/>
  <c r="BI24" i="11" s="1"/>
  <c r="BJ24" i="11" s="1"/>
  <c r="BK24" i="11" s="1"/>
  <c r="BL24" i="11" s="1"/>
  <c r="BM24" i="11" s="1"/>
  <c r="BN24" i="11" s="1"/>
  <c r="BO24" i="11" s="1"/>
  <c r="BP24" i="11" s="1"/>
  <c r="BQ24" i="11" s="1"/>
  <c r="BR24" i="11" s="1"/>
  <c r="BS24" i="11" s="1"/>
  <c r="BT24" i="11" s="1"/>
  <c r="BU24" i="11" s="1"/>
  <c r="BV24" i="11" s="1"/>
  <c r="BW24" i="11" s="1"/>
  <c r="BX24" i="11" s="1"/>
  <c r="BY24" i="11" s="1"/>
  <c r="BZ24" i="11" s="1"/>
  <c r="CA24" i="11" s="1"/>
  <c r="CB24" i="11" s="1"/>
  <c r="CC24" i="11" s="1"/>
  <c r="CD24" i="11" s="1"/>
  <c r="CE24" i="11" s="1"/>
  <c r="CF24" i="11" s="1"/>
  <c r="CG24" i="11" s="1"/>
  <c r="AC25" i="11"/>
  <c r="AD25" i="11" s="1"/>
  <c r="AE25" i="11" s="1"/>
  <c r="AF25" i="11" s="1"/>
  <c r="AG25" i="11" s="1"/>
  <c r="AH25" i="11" s="1"/>
  <c r="AI25" i="11" s="1"/>
  <c r="AJ25" i="11" s="1"/>
  <c r="AK25" i="11" s="1"/>
  <c r="AL25" i="11" s="1"/>
  <c r="AM25" i="11" s="1"/>
  <c r="AN25" i="11" s="1"/>
  <c r="AO25" i="11" s="1"/>
  <c r="AP25" i="11" s="1"/>
  <c r="AQ25" i="11" s="1"/>
  <c r="AR25" i="11" s="1"/>
  <c r="AS25" i="11" s="1"/>
  <c r="AT25" i="11" s="1"/>
  <c r="AU25" i="11" s="1"/>
  <c r="AV25" i="11" s="1"/>
  <c r="AW25" i="11" s="1"/>
  <c r="AX25" i="11" s="1"/>
  <c r="AY25" i="11" s="1"/>
  <c r="AZ25" i="11" s="1"/>
  <c r="BA25" i="11" s="1"/>
  <c r="BB25" i="11" s="1"/>
  <c r="BC25" i="11" s="1"/>
  <c r="BD25" i="11" s="1"/>
  <c r="BE25" i="11" s="1"/>
  <c r="BF25" i="11" s="1"/>
  <c r="BG25" i="11" s="1"/>
  <c r="BH25" i="11" s="1"/>
  <c r="BI25" i="11" s="1"/>
  <c r="BJ25" i="11" s="1"/>
  <c r="BK25" i="11" s="1"/>
  <c r="BL25" i="11" s="1"/>
  <c r="BM25" i="11" s="1"/>
  <c r="BN25" i="11" s="1"/>
  <c r="BO25" i="11" s="1"/>
  <c r="BP25" i="11" s="1"/>
  <c r="BQ25" i="11" s="1"/>
  <c r="BR25" i="11" s="1"/>
  <c r="BS25" i="11" s="1"/>
  <c r="BT25" i="11" s="1"/>
  <c r="BU25" i="11" s="1"/>
  <c r="BV25" i="11" s="1"/>
  <c r="BW25" i="11" s="1"/>
  <c r="BX25" i="11" s="1"/>
  <c r="BY25" i="11" s="1"/>
  <c r="BZ25" i="11" s="1"/>
  <c r="CA25" i="11" s="1"/>
  <c r="CB25" i="11" s="1"/>
  <c r="CC25" i="11" s="1"/>
  <c r="CD25" i="11" s="1"/>
  <c r="CE25" i="11" s="1"/>
  <c r="CF25" i="11" s="1"/>
  <c r="CG25" i="11" s="1"/>
  <c r="AC26" i="11"/>
  <c r="AD26" i="11" s="1"/>
  <c r="AE26" i="11" s="1"/>
  <c r="AF26" i="11" s="1"/>
  <c r="AG26" i="11"/>
  <c r="AH26" i="11" s="1"/>
  <c r="AI26" i="11" s="1"/>
  <c r="AJ26" i="11" s="1"/>
  <c r="AK26" i="11" s="1"/>
  <c r="AL26" i="11" s="1"/>
  <c r="AM26" i="11" s="1"/>
  <c r="AN26" i="11" s="1"/>
  <c r="AO26" i="11" s="1"/>
  <c r="AP26" i="11" s="1"/>
  <c r="AQ26" i="11" s="1"/>
  <c r="AR26" i="11" s="1"/>
  <c r="AS26" i="11" s="1"/>
  <c r="AT26" i="11" s="1"/>
  <c r="AU26" i="11" s="1"/>
  <c r="AV26" i="11" s="1"/>
  <c r="AW26" i="11" s="1"/>
  <c r="AX26" i="11" s="1"/>
  <c r="AY26" i="11" s="1"/>
  <c r="AZ26" i="11" s="1"/>
  <c r="BA26" i="11" s="1"/>
  <c r="BB26" i="11" s="1"/>
  <c r="BC26" i="11" s="1"/>
  <c r="BD26" i="11" s="1"/>
  <c r="BE26" i="11" s="1"/>
  <c r="BF26" i="11" s="1"/>
  <c r="BG26" i="11" s="1"/>
  <c r="BH26" i="11" s="1"/>
  <c r="BI26" i="11" s="1"/>
  <c r="BJ26" i="11" s="1"/>
  <c r="BK26" i="11" s="1"/>
  <c r="BL26" i="11" s="1"/>
  <c r="BM26" i="11" s="1"/>
  <c r="BN26" i="11" s="1"/>
  <c r="BO26" i="11" s="1"/>
  <c r="BP26" i="11" s="1"/>
  <c r="BQ26" i="11" s="1"/>
  <c r="BR26" i="11" s="1"/>
  <c r="BS26" i="11" s="1"/>
  <c r="BT26" i="11" s="1"/>
  <c r="BU26" i="11" s="1"/>
  <c r="BV26" i="11" s="1"/>
  <c r="BW26" i="11" s="1"/>
  <c r="BX26" i="11" s="1"/>
  <c r="BY26" i="11" s="1"/>
  <c r="BZ26" i="11" s="1"/>
  <c r="CA26" i="11" s="1"/>
  <c r="CB26" i="11" s="1"/>
  <c r="CC26" i="11" s="1"/>
  <c r="CD26" i="11" s="1"/>
  <c r="CE26" i="11" s="1"/>
  <c r="CF26" i="11" s="1"/>
  <c r="CG26" i="11" s="1"/>
  <c r="AC27" i="11"/>
  <c r="AD27" i="11" s="1"/>
  <c r="AE27" i="11" s="1"/>
  <c r="AF27" i="11" s="1"/>
  <c r="AG27" i="11" s="1"/>
  <c r="AH27" i="11" s="1"/>
  <c r="AI27" i="11" s="1"/>
  <c r="AJ27" i="11" s="1"/>
  <c r="AK27" i="11" s="1"/>
  <c r="AL27" i="11" s="1"/>
  <c r="AM27" i="11" s="1"/>
  <c r="AN27" i="11" s="1"/>
  <c r="AO27" i="11" s="1"/>
  <c r="AP27" i="11" s="1"/>
  <c r="AQ27" i="11" s="1"/>
  <c r="AR27" i="11" s="1"/>
  <c r="AS27" i="11" s="1"/>
  <c r="AT27" i="11" s="1"/>
  <c r="AU27" i="11" s="1"/>
  <c r="AV27" i="11" s="1"/>
  <c r="AW27" i="11" s="1"/>
  <c r="AX27" i="11" s="1"/>
  <c r="AY27" i="11" s="1"/>
  <c r="AZ27" i="11" s="1"/>
  <c r="BA27" i="11" s="1"/>
  <c r="BB27" i="11" s="1"/>
  <c r="BC27" i="11" s="1"/>
  <c r="BD27" i="11" s="1"/>
  <c r="BE27" i="11" s="1"/>
  <c r="BF27" i="11" s="1"/>
  <c r="BG27" i="11" s="1"/>
  <c r="BH27" i="11" s="1"/>
  <c r="BI27" i="11" s="1"/>
  <c r="BJ27" i="11" s="1"/>
  <c r="BK27" i="11" s="1"/>
  <c r="BL27" i="11" s="1"/>
  <c r="BM27" i="11" s="1"/>
  <c r="BN27" i="11" s="1"/>
  <c r="BO27" i="11" s="1"/>
  <c r="BP27" i="11" s="1"/>
  <c r="BQ27" i="11" s="1"/>
  <c r="BR27" i="11" s="1"/>
  <c r="BS27" i="11" s="1"/>
  <c r="BT27" i="11" s="1"/>
  <c r="BU27" i="11" s="1"/>
  <c r="BV27" i="11" s="1"/>
  <c r="BW27" i="11" s="1"/>
  <c r="BX27" i="11" s="1"/>
  <c r="BY27" i="11" s="1"/>
  <c r="BZ27" i="11" s="1"/>
  <c r="CA27" i="11" s="1"/>
  <c r="CB27" i="11" s="1"/>
  <c r="CC27" i="11" s="1"/>
  <c r="CD27" i="11" s="1"/>
  <c r="CE27" i="11" s="1"/>
  <c r="CF27" i="11" s="1"/>
  <c r="CG27" i="11" s="1"/>
  <c r="AC28" i="11"/>
  <c r="AD28" i="11"/>
  <c r="AE28" i="11" s="1"/>
  <c r="AF28" i="11" s="1"/>
  <c r="AG28" i="11" s="1"/>
  <c r="AH28" i="11" s="1"/>
  <c r="AI28" i="11" s="1"/>
  <c r="AJ28" i="11" s="1"/>
  <c r="AK28" i="11" s="1"/>
  <c r="AL28" i="11" s="1"/>
  <c r="AM28" i="11" s="1"/>
  <c r="AN28" i="11" s="1"/>
  <c r="AO28" i="11" s="1"/>
  <c r="AP28" i="11" s="1"/>
  <c r="AQ28" i="11" s="1"/>
  <c r="AR28" i="11" s="1"/>
  <c r="AS28" i="11" s="1"/>
  <c r="AT28" i="11" s="1"/>
  <c r="AU28" i="11" s="1"/>
  <c r="AV28" i="11" s="1"/>
  <c r="AW28" i="11" s="1"/>
  <c r="AX28" i="11" s="1"/>
  <c r="AY28" i="11" s="1"/>
  <c r="AZ28" i="11" s="1"/>
  <c r="BA28" i="11" s="1"/>
  <c r="BB28" i="11" s="1"/>
  <c r="BC28" i="11" s="1"/>
  <c r="BD28" i="11" s="1"/>
  <c r="BE28" i="11" s="1"/>
  <c r="BF28" i="11" s="1"/>
  <c r="BG28" i="11" s="1"/>
  <c r="BH28" i="11" s="1"/>
  <c r="BI28" i="11" s="1"/>
  <c r="BJ28" i="11" s="1"/>
  <c r="BK28" i="11" s="1"/>
  <c r="BL28" i="11" s="1"/>
  <c r="BM28" i="11" s="1"/>
  <c r="BN28" i="11" s="1"/>
  <c r="BO28" i="11" s="1"/>
  <c r="BP28" i="11" s="1"/>
  <c r="BQ28" i="11" s="1"/>
  <c r="BR28" i="11" s="1"/>
  <c r="BS28" i="11" s="1"/>
  <c r="BT28" i="11" s="1"/>
  <c r="BU28" i="11" s="1"/>
  <c r="BV28" i="11" s="1"/>
  <c r="BW28" i="11" s="1"/>
  <c r="BX28" i="11" s="1"/>
  <c r="BY28" i="11" s="1"/>
  <c r="BZ28" i="11" s="1"/>
  <c r="CA28" i="11" s="1"/>
  <c r="CB28" i="11" s="1"/>
  <c r="CC28" i="11" s="1"/>
  <c r="CD28" i="11" s="1"/>
  <c r="CE28" i="11" s="1"/>
  <c r="CF28" i="11" s="1"/>
  <c r="CG28" i="11" s="1"/>
  <c r="AC29" i="11"/>
  <c r="AD29" i="11" s="1"/>
  <c r="AE29" i="11" s="1"/>
  <c r="AF29" i="11" s="1"/>
  <c r="AG29" i="11" s="1"/>
  <c r="AH29" i="11" s="1"/>
  <c r="AI29" i="11" s="1"/>
  <c r="AJ29" i="11" s="1"/>
  <c r="AK29" i="11" s="1"/>
  <c r="AL29" i="11" s="1"/>
  <c r="AM29" i="11" s="1"/>
  <c r="AN29" i="11" s="1"/>
  <c r="AO29" i="11" s="1"/>
  <c r="AP29" i="11" s="1"/>
  <c r="AQ29" i="11" s="1"/>
  <c r="AR29" i="11" s="1"/>
  <c r="AS29" i="11" s="1"/>
  <c r="AT29" i="11" s="1"/>
  <c r="AU29" i="11" s="1"/>
  <c r="AV29" i="11" s="1"/>
  <c r="AW29" i="11" s="1"/>
  <c r="AX29" i="11" s="1"/>
  <c r="AY29" i="11" s="1"/>
  <c r="AZ29" i="11" s="1"/>
  <c r="BA29" i="11" s="1"/>
  <c r="BB29" i="11" s="1"/>
  <c r="BC29" i="11" s="1"/>
  <c r="BD29" i="11" s="1"/>
  <c r="BE29" i="11" s="1"/>
  <c r="BF29" i="11" s="1"/>
  <c r="BG29" i="11" s="1"/>
  <c r="BH29" i="11" s="1"/>
  <c r="BI29" i="11" s="1"/>
  <c r="BJ29" i="11" s="1"/>
  <c r="BK29" i="11" s="1"/>
  <c r="BL29" i="11" s="1"/>
  <c r="BM29" i="11" s="1"/>
  <c r="BN29" i="11" s="1"/>
  <c r="BO29" i="11" s="1"/>
  <c r="BP29" i="11" s="1"/>
  <c r="BQ29" i="11" s="1"/>
  <c r="BR29" i="11" s="1"/>
  <c r="BS29" i="11" s="1"/>
  <c r="BT29" i="11" s="1"/>
  <c r="BU29" i="11" s="1"/>
  <c r="BV29" i="11" s="1"/>
  <c r="BW29" i="11" s="1"/>
  <c r="BX29" i="11" s="1"/>
  <c r="BY29" i="11" s="1"/>
  <c r="BZ29" i="11" s="1"/>
  <c r="CA29" i="11" s="1"/>
  <c r="CB29" i="11" s="1"/>
  <c r="CC29" i="11" s="1"/>
  <c r="CD29" i="11" s="1"/>
  <c r="CE29" i="11" s="1"/>
  <c r="CF29" i="11" s="1"/>
  <c r="CG29" i="11" s="1"/>
  <c r="AC30" i="11"/>
  <c r="AD30" i="11" s="1"/>
  <c r="AE30" i="11" s="1"/>
  <c r="AF30" i="11" s="1"/>
  <c r="AG30" i="11" s="1"/>
  <c r="AH30" i="11" s="1"/>
  <c r="AI30" i="11" s="1"/>
  <c r="AJ30" i="11" s="1"/>
  <c r="AK30" i="11" s="1"/>
  <c r="AL30" i="11" s="1"/>
  <c r="AM30" i="11" s="1"/>
  <c r="AN30" i="11" s="1"/>
  <c r="AO30" i="11" s="1"/>
  <c r="AP30" i="11" s="1"/>
  <c r="AQ30" i="11" s="1"/>
  <c r="AR30" i="11" s="1"/>
  <c r="AS30" i="11" s="1"/>
  <c r="AT30" i="11" s="1"/>
  <c r="AU30" i="11" s="1"/>
  <c r="AV30" i="11" s="1"/>
  <c r="AW30" i="11" s="1"/>
  <c r="AX30" i="11" s="1"/>
  <c r="AY30" i="11" s="1"/>
  <c r="AZ30" i="11" s="1"/>
  <c r="BA30" i="11" s="1"/>
  <c r="BB30" i="11" s="1"/>
  <c r="BC30" i="11" s="1"/>
  <c r="BD30" i="11" s="1"/>
  <c r="BE30" i="11" s="1"/>
  <c r="BF30" i="11" s="1"/>
  <c r="BG30" i="11" s="1"/>
  <c r="BH30" i="11" s="1"/>
  <c r="BI30" i="11" s="1"/>
  <c r="BJ30" i="11" s="1"/>
  <c r="BK30" i="11" s="1"/>
  <c r="BL30" i="11" s="1"/>
  <c r="BM30" i="11" s="1"/>
  <c r="BN30" i="11" s="1"/>
  <c r="BO30" i="11" s="1"/>
  <c r="BP30" i="11" s="1"/>
  <c r="BQ30" i="11" s="1"/>
  <c r="BR30" i="11" s="1"/>
  <c r="BS30" i="11" s="1"/>
  <c r="BT30" i="11" s="1"/>
  <c r="BU30" i="11" s="1"/>
  <c r="BV30" i="11" s="1"/>
  <c r="BW30" i="11" s="1"/>
  <c r="BX30" i="11" s="1"/>
  <c r="BY30" i="11" s="1"/>
  <c r="BZ30" i="11" s="1"/>
  <c r="CA30" i="11" s="1"/>
  <c r="CB30" i="11" s="1"/>
  <c r="CC30" i="11" s="1"/>
  <c r="CD30" i="11" s="1"/>
  <c r="CE30" i="11" s="1"/>
  <c r="CF30" i="11" s="1"/>
  <c r="CG30" i="11" s="1"/>
  <c r="AC31" i="11"/>
  <c r="AD31" i="11" s="1"/>
  <c r="AE31" i="11" s="1"/>
  <c r="AF31" i="11" s="1"/>
  <c r="AG31" i="11" s="1"/>
  <c r="AH31" i="11" s="1"/>
  <c r="AI31" i="11" s="1"/>
  <c r="AJ31" i="11" s="1"/>
  <c r="AK31" i="11" s="1"/>
  <c r="AL31" i="11" s="1"/>
  <c r="AM31" i="11" s="1"/>
  <c r="AN31" i="11" s="1"/>
  <c r="AO31" i="11" s="1"/>
  <c r="AP31" i="11" s="1"/>
  <c r="AQ31" i="11" s="1"/>
  <c r="AR31" i="11" s="1"/>
  <c r="AS31" i="11" s="1"/>
  <c r="AT31" i="11" s="1"/>
  <c r="AU31" i="11" s="1"/>
  <c r="AV31" i="11" s="1"/>
  <c r="AW31" i="11" s="1"/>
  <c r="AX31" i="11" s="1"/>
  <c r="AY31" i="11" s="1"/>
  <c r="AZ31" i="11" s="1"/>
  <c r="BA31" i="11" s="1"/>
  <c r="BB31" i="11" s="1"/>
  <c r="BC31" i="11" s="1"/>
  <c r="BD31" i="11" s="1"/>
  <c r="BE31" i="11" s="1"/>
  <c r="BF31" i="11" s="1"/>
  <c r="BG31" i="11" s="1"/>
  <c r="BH31" i="11" s="1"/>
  <c r="BI31" i="11" s="1"/>
  <c r="BJ31" i="11" s="1"/>
  <c r="BK31" i="11" s="1"/>
  <c r="BL31" i="11" s="1"/>
  <c r="BM31" i="11" s="1"/>
  <c r="BN31" i="11" s="1"/>
  <c r="BO31" i="11" s="1"/>
  <c r="BP31" i="11" s="1"/>
  <c r="BQ31" i="11" s="1"/>
  <c r="BR31" i="11" s="1"/>
  <c r="BS31" i="11" s="1"/>
  <c r="BT31" i="11" s="1"/>
  <c r="BU31" i="11" s="1"/>
  <c r="BV31" i="11" s="1"/>
  <c r="BW31" i="11" s="1"/>
  <c r="BX31" i="11" s="1"/>
  <c r="BY31" i="11" s="1"/>
  <c r="BZ31" i="11" s="1"/>
  <c r="CA31" i="11" s="1"/>
  <c r="CB31" i="11" s="1"/>
  <c r="CC31" i="11" s="1"/>
  <c r="CD31" i="11" s="1"/>
  <c r="CE31" i="11" s="1"/>
  <c r="CF31" i="11" s="1"/>
  <c r="CG31" i="11" s="1"/>
  <c r="AC32" i="11"/>
  <c r="AD32" i="11" s="1"/>
  <c r="AE32" i="11" s="1"/>
  <c r="AF32" i="11" s="1"/>
  <c r="AG32" i="11" s="1"/>
  <c r="AH32" i="11" s="1"/>
  <c r="AI32" i="11" s="1"/>
  <c r="AJ32" i="11" s="1"/>
  <c r="AK32" i="11" s="1"/>
  <c r="AL32" i="11" s="1"/>
  <c r="AM32" i="11" s="1"/>
  <c r="AN32" i="11" s="1"/>
  <c r="AO32" i="11" s="1"/>
  <c r="AP32" i="11" s="1"/>
  <c r="AQ32" i="11" s="1"/>
  <c r="AR32" i="11" s="1"/>
  <c r="AS32" i="11" s="1"/>
  <c r="AT32" i="11" s="1"/>
  <c r="AU32" i="11" s="1"/>
  <c r="AV32" i="11" s="1"/>
  <c r="AW32" i="11" s="1"/>
  <c r="AX32" i="11" s="1"/>
  <c r="AY32" i="11" s="1"/>
  <c r="AZ32" i="11" s="1"/>
  <c r="BA32" i="11" s="1"/>
  <c r="BB32" i="11" s="1"/>
  <c r="BC32" i="11" s="1"/>
  <c r="BD32" i="11" s="1"/>
  <c r="BE32" i="11" s="1"/>
  <c r="BF32" i="11" s="1"/>
  <c r="BG32" i="11" s="1"/>
  <c r="BH32" i="11" s="1"/>
  <c r="BI32" i="11" s="1"/>
  <c r="BJ32" i="11" s="1"/>
  <c r="BK32" i="11" s="1"/>
  <c r="BL32" i="11" s="1"/>
  <c r="BM32" i="11" s="1"/>
  <c r="BN32" i="11" s="1"/>
  <c r="BO32" i="11" s="1"/>
  <c r="BP32" i="11" s="1"/>
  <c r="BQ32" i="11" s="1"/>
  <c r="BR32" i="11" s="1"/>
  <c r="BS32" i="11" s="1"/>
  <c r="BT32" i="11" s="1"/>
  <c r="BU32" i="11" s="1"/>
  <c r="BV32" i="11" s="1"/>
  <c r="BW32" i="11" s="1"/>
  <c r="BX32" i="11" s="1"/>
  <c r="BY32" i="11" s="1"/>
  <c r="BZ32" i="11" s="1"/>
  <c r="CA32" i="11" s="1"/>
  <c r="CB32" i="11" s="1"/>
  <c r="CC32" i="11" s="1"/>
  <c r="CD32" i="11" s="1"/>
  <c r="CE32" i="11" s="1"/>
  <c r="CF32" i="11" s="1"/>
  <c r="CG32" i="11" s="1"/>
  <c r="AC33" i="11"/>
  <c r="AD33" i="11" s="1"/>
  <c r="AE33" i="11" s="1"/>
  <c r="AF33" i="11" s="1"/>
  <c r="AG33" i="11" s="1"/>
  <c r="AH33" i="11" s="1"/>
  <c r="AI33" i="11" s="1"/>
  <c r="AJ33" i="11" s="1"/>
  <c r="AK33" i="11" s="1"/>
  <c r="AL33" i="11" s="1"/>
  <c r="AM33" i="11" s="1"/>
  <c r="AN33" i="11" s="1"/>
  <c r="AO33" i="11" s="1"/>
  <c r="AP33" i="11" s="1"/>
  <c r="AQ33" i="11" s="1"/>
  <c r="AR33" i="11" s="1"/>
  <c r="AS33" i="11" s="1"/>
  <c r="AT33" i="11" s="1"/>
  <c r="AU33" i="11" s="1"/>
  <c r="AV33" i="11" s="1"/>
  <c r="AW33" i="11" s="1"/>
  <c r="AX33" i="11" s="1"/>
  <c r="AY33" i="11" s="1"/>
  <c r="AZ33" i="11" s="1"/>
  <c r="BA33" i="11" s="1"/>
  <c r="BB33" i="11" s="1"/>
  <c r="BC33" i="11" s="1"/>
  <c r="BD33" i="11" s="1"/>
  <c r="BE33" i="11" s="1"/>
  <c r="BF33" i="11" s="1"/>
  <c r="BG33" i="11" s="1"/>
  <c r="BH33" i="11" s="1"/>
  <c r="BI33" i="11" s="1"/>
  <c r="BJ33" i="11" s="1"/>
  <c r="BK33" i="11" s="1"/>
  <c r="BL33" i="11" s="1"/>
  <c r="BM33" i="11" s="1"/>
  <c r="BN33" i="11" s="1"/>
  <c r="BO33" i="11" s="1"/>
  <c r="BP33" i="11" s="1"/>
  <c r="BQ33" i="11" s="1"/>
  <c r="BR33" i="11" s="1"/>
  <c r="BS33" i="11" s="1"/>
  <c r="BT33" i="11" s="1"/>
  <c r="BU33" i="11" s="1"/>
  <c r="BV33" i="11" s="1"/>
  <c r="BW33" i="11" s="1"/>
  <c r="BX33" i="11" s="1"/>
  <c r="BY33" i="11" s="1"/>
  <c r="BZ33" i="11" s="1"/>
  <c r="CA33" i="11" s="1"/>
  <c r="CB33" i="11" s="1"/>
  <c r="CC33" i="11" s="1"/>
  <c r="CD33" i="11" s="1"/>
  <c r="CE33" i="11" s="1"/>
  <c r="CF33" i="11" s="1"/>
  <c r="CG33" i="11" s="1"/>
  <c r="AC34" i="11"/>
  <c r="AD34" i="11"/>
  <c r="AE34" i="11" s="1"/>
  <c r="AF34" i="11" s="1"/>
  <c r="AG34" i="11" s="1"/>
  <c r="AH34" i="11" s="1"/>
  <c r="AI34" i="11" s="1"/>
  <c r="AJ34" i="11" s="1"/>
  <c r="AK34" i="11" s="1"/>
  <c r="AL34" i="11" s="1"/>
  <c r="AM34" i="11" s="1"/>
  <c r="AN34" i="11" s="1"/>
  <c r="AO34" i="11" s="1"/>
  <c r="AP34" i="11" s="1"/>
  <c r="AQ34" i="11" s="1"/>
  <c r="AR34" i="11" s="1"/>
  <c r="AS34" i="11" s="1"/>
  <c r="AT34" i="11" s="1"/>
  <c r="AU34" i="11" s="1"/>
  <c r="AV34" i="11" s="1"/>
  <c r="AW34" i="11" s="1"/>
  <c r="AX34" i="11" s="1"/>
  <c r="AY34" i="11" s="1"/>
  <c r="AZ34" i="11" s="1"/>
  <c r="BA34" i="11" s="1"/>
  <c r="BB34" i="11" s="1"/>
  <c r="BC34" i="11" s="1"/>
  <c r="BD34" i="11" s="1"/>
  <c r="BE34" i="11" s="1"/>
  <c r="BF34" i="11" s="1"/>
  <c r="BG34" i="11" s="1"/>
  <c r="BH34" i="11" s="1"/>
  <c r="BI34" i="11" s="1"/>
  <c r="BJ34" i="11" s="1"/>
  <c r="BK34" i="11" s="1"/>
  <c r="BL34" i="11" s="1"/>
  <c r="BM34" i="11" s="1"/>
  <c r="BN34" i="11" s="1"/>
  <c r="BO34" i="11" s="1"/>
  <c r="BP34" i="11" s="1"/>
  <c r="BQ34" i="11" s="1"/>
  <c r="BR34" i="11" s="1"/>
  <c r="BS34" i="11" s="1"/>
  <c r="BT34" i="11" s="1"/>
  <c r="BU34" i="11" s="1"/>
  <c r="BV34" i="11" s="1"/>
  <c r="BW34" i="11" s="1"/>
  <c r="BX34" i="11" s="1"/>
  <c r="BY34" i="11" s="1"/>
  <c r="BZ34" i="11" s="1"/>
  <c r="CA34" i="11" s="1"/>
  <c r="CB34" i="11" s="1"/>
  <c r="CC34" i="11" s="1"/>
  <c r="CD34" i="11" s="1"/>
  <c r="CE34" i="11" s="1"/>
  <c r="CF34" i="11" s="1"/>
  <c r="CG34" i="11" s="1"/>
  <c r="AC35" i="11"/>
  <c r="AD35" i="11" s="1"/>
  <c r="AE35" i="11" s="1"/>
  <c r="AF35" i="11" s="1"/>
  <c r="AG35" i="11" s="1"/>
  <c r="AH35" i="11" s="1"/>
  <c r="AI35" i="11" s="1"/>
  <c r="AJ35" i="11" s="1"/>
  <c r="AK35" i="11" s="1"/>
  <c r="AL35" i="11" s="1"/>
  <c r="AM35" i="11" s="1"/>
  <c r="AN35" i="11"/>
  <c r="AO35" i="11" s="1"/>
  <c r="AP35" i="11" s="1"/>
  <c r="AQ35" i="11" s="1"/>
  <c r="AR35" i="11" s="1"/>
  <c r="AS35" i="11" s="1"/>
  <c r="AT35" i="11" s="1"/>
  <c r="AU35" i="11" s="1"/>
  <c r="AV35" i="11" s="1"/>
  <c r="AW35" i="11" s="1"/>
  <c r="AX35" i="11" s="1"/>
  <c r="AY35" i="11" s="1"/>
  <c r="AZ35" i="11" s="1"/>
  <c r="BA35" i="11" s="1"/>
  <c r="BB35" i="11" s="1"/>
  <c r="BC35" i="11" s="1"/>
  <c r="BD35" i="11" s="1"/>
  <c r="BE35" i="11" s="1"/>
  <c r="BF35" i="11" s="1"/>
  <c r="BG35" i="11" s="1"/>
  <c r="BH35" i="11" s="1"/>
  <c r="BI35" i="11" s="1"/>
  <c r="BJ35" i="11" s="1"/>
  <c r="BK35" i="11" s="1"/>
  <c r="BL35" i="11" s="1"/>
  <c r="BM35" i="11" s="1"/>
  <c r="BN35" i="11" s="1"/>
  <c r="BO35" i="11" s="1"/>
  <c r="BP35" i="11" s="1"/>
  <c r="BQ35" i="11" s="1"/>
  <c r="BR35" i="11" s="1"/>
  <c r="BS35" i="11" s="1"/>
  <c r="BT35" i="11" s="1"/>
  <c r="BU35" i="11" s="1"/>
  <c r="BV35" i="11" s="1"/>
  <c r="BW35" i="11" s="1"/>
  <c r="BX35" i="11" s="1"/>
  <c r="BY35" i="11" s="1"/>
  <c r="BZ35" i="11" s="1"/>
  <c r="CA35" i="11" s="1"/>
  <c r="CB35" i="11" s="1"/>
  <c r="CC35" i="11" s="1"/>
  <c r="CD35" i="11" s="1"/>
  <c r="CE35" i="11" s="1"/>
  <c r="CF35" i="11" s="1"/>
  <c r="CG35" i="11" s="1"/>
  <c r="AC36" i="11"/>
  <c r="AD36" i="11" s="1"/>
  <c r="AE36" i="11" s="1"/>
  <c r="AF36" i="11" s="1"/>
  <c r="AG36" i="11" s="1"/>
  <c r="AH36" i="11" s="1"/>
  <c r="AI36" i="11" s="1"/>
  <c r="AJ36" i="11" s="1"/>
  <c r="AK36" i="11" s="1"/>
  <c r="AL36" i="11" s="1"/>
  <c r="AM36" i="11" s="1"/>
  <c r="AN36" i="11" s="1"/>
  <c r="AO36" i="11" s="1"/>
  <c r="AP36" i="11" s="1"/>
  <c r="AQ36" i="11" s="1"/>
  <c r="AR36" i="11" s="1"/>
  <c r="AS36" i="11" s="1"/>
  <c r="AT36" i="11" s="1"/>
  <c r="AU36" i="11" s="1"/>
  <c r="AV36" i="11" s="1"/>
  <c r="AW36" i="11" s="1"/>
  <c r="AX36" i="11" s="1"/>
  <c r="AY36" i="11" s="1"/>
  <c r="AZ36" i="11" s="1"/>
  <c r="BA36" i="11" s="1"/>
  <c r="BB36" i="11" s="1"/>
  <c r="BC36" i="11" s="1"/>
  <c r="BD36" i="11" s="1"/>
  <c r="BE36" i="11" s="1"/>
  <c r="BF36" i="11" s="1"/>
  <c r="BG36" i="11" s="1"/>
  <c r="BH36" i="11" s="1"/>
  <c r="BI36" i="11" s="1"/>
  <c r="BJ36" i="11" s="1"/>
  <c r="BK36" i="11" s="1"/>
  <c r="BL36" i="11" s="1"/>
  <c r="BM36" i="11" s="1"/>
  <c r="BN36" i="11" s="1"/>
  <c r="BO36" i="11" s="1"/>
  <c r="BP36" i="11" s="1"/>
  <c r="BQ36" i="11" s="1"/>
  <c r="BR36" i="11" s="1"/>
  <c r="BS36" i="11" s="1"/>
  <c r="BT36" i="11" s="1"/>
  <c r="BU36" i="11" s="1"/>
  <c r="BV36" i="11" s="1"/>
  <c r="BW36" i="11" s="1"/>
  <c r="BX36" i="11" s="1"/>
  <c r="BY36" i="11" s="1"/>
  <c r="BZ36" i="11" s="1"/>
  <c r="CA36" i="11" s="1"/>
  <c r="CB36" i="11" s="1"/>
  <c r="CC36" i="11" s="1"/>
  <c r="CD36" i="11" s="1"/>
  <c r="CE36" i="11" s="1"/>
  <c r="CF36" i="11" s="1"/>
  <c r="CG36" i="11" s="1"/>
  <c r="AC37" i="11"/>
  <c r="AD37" i="11"/>
  <c r="AE37" i="11" s="1"/>
  <c r="AF37" i="11" s="1"/>
  <c r="AG37" i="11" s="1"/>
  <c r="AH37" i="11" s="1"/>
  <c r="AI37" i="11" s="1"/>
  <c r="AJ37" i="11" s="1"/>
  <c r="AK37" i="11" s="1"/>
  <c r="AL37" i="11" s="1"/>
  <c r="AM37" i="11" s="1"/>
  <c r="AN37" i="11" s="1"/>
  <c r="AO37" i="11" s="1"/>
  <c r="AP37" i="11" s="1"/>
  <c r="AQ37" i="11" s="1"/>
  <c r="AR37" i="11" s="1"/>
  <c r="AS37" i="11" s="1"/>
  <c r="AT37" i="11" s="1"/>
  <c r="AU37" i="11" s="1"/>
  <c r="AV37" i="11" s="1"/>
  <c r="AW37" i="11" s="1"/>
  <c r="AX37" i="11" s="1"/>
  <c r="AY37" i="11" s="1"/>
  <c r="AZ37" i="11" s="1"/>
  <c r="BA37" i="11" s="1"/>
  <c r="BB37" i="11" s="1"/>
  <c r="BC37" i="11" s="1"/>
  <c r="BD37" i="11" s="1"/>
  <c r="BE37" i="11" s="1"/>
  <c r="BF37" i="11" s="1"/>
  <c r="BG37" i="11" s="1"/>
  <c r="BH37" i="11" s="1"/>
  <c r="BI37" i="11" s="1"/>
  <c r="BJ37" i="11" s="1"/>
  <c r="BK37" i="11" s="1"/>
  <c r="BL37" i="11" s="1"/>
  <c r="BM37" i="11" s="1"/>
  <c r="BN37" i="11" s="1"/>
  <c r="BO37" i="11" s="1"/>
  <c r="BP37" i="11" s="1"/>
  <c r="BQ37" i="11" s="1"/>
  <c r="BR37" i="11" s="1"/>
  <c r="BS37" i="11" s="1"/>
  <c r="BT37" i="11" s="1"/>
  <c r="BU37" i="11" s="1"/>
  <c r="BV37" i="11" s="1"/>
  <c r="BW37" i="11" s="1"/>
  <c r="BX37" i="11" s="1"/>
  <c r="BY37" i="11" s="1"/>
  <c r="BZ37" i="11" s="1"/>
  <c r="CA37" i="11" s="1"/>
  <c r="CB37" i="11" s="1"/>
  <c r="CC37" i="11" s="1"/>
  <c r="CD37" i="11" s="1"/>
  <c r="CE37" i="11" s="1"/>
  <c r="CF37" i="11" s="1"/>
  <c r="CG37" i="11" s="1"/>
  <c r="AC38" i="11"/>
  <c r="AD38" i="11" s="1"/>
  <c r="AE38" i="11" s="1"/>
  <c r="AF38" i="11"/>
  <c r="AG38" i="11" s="1"/>
  <c r="AH38" i="11" s="1"/>
  <c r="AI38" i="11" s="1"/>
  <c r="AJ38" i="11" s="1"/>
  <c r="AK38" i="11" s="1"/>
  <c r="AL38" i="11" s="1"/>
  <c r="AM38" i="11" s="1"/>
  <c r="AN38" i="11" s="1"/>
  <c r="AO38" i="11" s="1"/>
  <c r="AP38" i="11" s="1"/>
  <c r="AQ38" i="11" s="1"/>
  <c r="AR38" i="11" s="1"/>
  <c r="AS38" i="11" s="1"/>
  <c r="AT38" i="11" s="1"/>
  <c r="AU38" i="11" s="1"/>
  <c r="AV38" i="11" s="1"/>
  <c r="AW38" i="11" s="1"/>
  <c r="AX38" i="11" s="1"/>
  <c r="AY38" i="11" s="1"/>
  <c r="AZ38" i="11" s="1"/>
  <c r="BA38" i="11" s="1"/>
  <c r="BB38" i="11" s="1"/>
  <c r="BC38" i="11" s="1"/>
  <c r="BD38" i="11" s="1"/>
  <c r="BE38" i="11" s="1"/>
  <c r="BF38" i="11" s="1"/>
  <c r="BG38" i="11" s="1"/>
  <c r="BH38" i="11" s="1"/>
  <c r="BI38" i="11" s="1"/>
  <c r="BJ38" i="11" s="1"/>
  <c r="BK38" i="11" s="1"/>
  <c r="BL38" i="11" s="1"/>
  <c r="BM38" i="11" s="1"/>
  <c r="BN38" i="11" s="1"/>
  <c r="BO38" i="11" s="1"/>
  <c r="BP38" i="11" s="1"/>
  <c r="BQ38" i="11" s="1"/>
  <c r="BR38" i="11" s="1"/>
  <c r="BS38" i="11" s="1"/>
  <c r="BT38" i="11" s="1"/>
  <c r="BU38" i="11" s="1"/>
  <c r="BV38" i="11" s="1"/>
  <c r="BW38" i="11" s="1"/>
  <c r="BX38" i="11" s="1"/>
  <c r="BY38" i="11" s="1"/>
  <c r="BZ38" i="11" s="1"/>
  <c r="CA38" i="11" s="1"/>
  <c r="CB38" i="11" s="1"/>
  <c r="CC38" i="11" s="1"/>
  <c r="CD38" i="11" s="1"/>
  <c r="CE38" i="11" s="1"/>
  <c r="CF38" i="11" s="1"/>
  <c r="CG38" i="11" s="1"/>
  <c r="AC39" i="11"/>
  <c r="AD39" i="11" s="1"/>
  <c r="AE39" i="11" s="1"/>
  <c r="AF39" i="11" s="1"/>
  <c r="AG39" i="11" s="1"/>
  <c r="AH39" i="11" s="1"/>
  <c r="AI39" i="11" s="1"/>
  <c r="AJ39" i="11" s="1"/>
  <c r="AK39" i="11" s="1"/>
  <c r="AL39" i="11" s="1"/>
  <c r="AM39" i="11" s="1"/>
  <c r="AN39" i="11" s="1"/>
  <c r="AO39" i="11" s="1"/>
  <c r="AP39" i="11" s="1"/>
  <c r="AQ39" i="11" s="1"/>
  <c r="AR39" i="11" s="1"/>
  <c r="AS39" i="11" s="1"/>
  <c r="AT39" i="11" s="1"/>
  <c r="AU39" i="11" s="1"/>
  <c r="AV39" i="11" s="1"/>
  <c r="AW39" i="11" s="1"/>
  <c r="AX39" i="11" s="1"/>
  <c r="AY39" i="11" s="1"/>
  <c r="AZ39" i="11" s="1"/>
  <c r="BA39" i="11" s="1"/>
  <c r="BB39" i="11" s="1"/>
  <c r="BC39" i="11" s="1"/>
  <c r="BD39" i="11" s="1"/>
  <c r="BE39" i="11" s="1"/>
  <c r="BF39" i="11" s="1"/>
  <c r="BG39" i="11" s="1"/>
  <c r="BH39" i="11" s="1"/>
  <c r="BI39" i="11" s="1"/>
  <c r="BJ39" i="11" s="1"/>
  <c r="BK39" i="11" s="1"/>
  <c r="BL39" i="11" s="1"/>
  <c r="BM39" i="11" s="1"/>
  <c r="BN39" i="11" s="1"/>
  <c r="BO39" i="11" s="1"/>
  <c r="BP39" i="11" s="1"/>
  <c r="BQ39" i="11" s="1"/>
  <c r="BR39" i="11" s="1"/>
  <c r="BS39" i="11" s="1"/>
  <c r="BT39" i="11" s="1"/>
  <c r="BU39" i="11" s="1"/>
  <c r="BV39" i="11" s="1"/>
  <c r="BW39" i="11" s="1"/>
  <c r="BX39" i="11" s="1"/>
  <c r="BY39" i="11" s="1"/>
  <c r="BZ39" i="11" s="1"/>
  <c r="CA39" i="11" s="1"/>
  <c r="CB39" i="11" s="1"/>
  <c r="CC39" i="11" s="1"/>
  <c r="CD39" i="11" s="1"/>
  <c r="CE39" i="11" s="1"/>
  <c r="CF39" i="11" s="1"/>
  <c r="CG39" i="11" s="1"/>
  <c r="AC40" i="11"/>
  <c r="AD40" i="11" s="1"/>
  <c r="AE40" i="11" s="1"/>
  <c r="AF40" i="11" s="1"/>
  <c r="AG40" i="11" s="1"/>
  <c r="AH40" i="11" s="1"/>
  <c r="AI40" i="11" s="1"/>
  <c r="AJ40" i="11" s="1"/>
  <c r="AK40" i="11" s="1"/>
  <c r="AL40" i="11" s="1"/>
  <c r="AM40" i="11" s="1"/>
  <c r="AN40" i="11" s="1"/>
  <c r="AO40" i="11" s="1"/>
  <c r="AP40" i="11" s="1"/>
  <c r="AQ40" i="11" s="1"/>
  <c r="AR40" i="11" s="1"/>
  <c r="AS40" i="11" s="1"/>
  <c r="AT40" i="11" s="1"/>
  <c r="AU40" i="11" s="1"/>
  <c r="AV40" i="11" s="1"/>
  <c r="AW40" i="11" s="1"/>
  <c r="AX40" i="11" s="1"/>
  <c r="AY40" i="11" s="1"/>
  <c r="AZ40" i="11" s="1"/>
  <c r="BA40" i="11" s="1"/>
  <c r="BB40" i="11" s="1"/>
  <c r="BC40" i="11" s="1"/>
  <c r="BD40" i="11" s="1"/>
  <c r="BE40" i="11" s="1"/>
  <c r="BF40" i="11" s="1"/>
  <c r="BG40" i="11" s="1"/>
  <c r="BH40" i="11" s="1"/>
  <c r="BI40" i="11" s="1"/>
  <c r="BJ40" i="11" s="1"/>
  <c r="BK40" i="11" s="1"/>
  <c r="BL40" i="11" s="1"/>
  <c r="BM40" i="11" s="1"/>
  <c r="BN40" i="11" s="1"/>
  <c r="BO40" i="11" s="1"/>
  <c r="BP40" i="11" s="1"/>
  <c r="BQ40" i="11" s="1"/>
  <c r="BR40" i="11" s="1"/>
  <c r="BS40" i="11" s="1"/>
  <c r="BT40" i="11" s="1"/>
  <c r="BU40" i="11" s="1"/>
  <c r="BV40" i="11" s="1"/>
  <c r="BW40" i="11" s="1"/>
  <c r="BX40" i="11" s="1"/>
  <c r="BY40" i="11" s="1"/>
  <c r="BZ40" i="11" s="1"/>
  <c r="CA40" i="11" s="1"/>
  <c r="CB40" i="11" s="1"/>
  <c r="CC40" i="11" s="1"/>
  <c r="CD40" i="11" s="1"/>
  <c r="CE40" i="11" s="1"/>
  <c r="CF40" i="11" s="1"/>
  <c r="CG40" i="11" s="1"/>
  <c r="AC41" i="11"/>
  <c r="AD41" i="11" s="1"/>
  <c r="AE41" i="11" s="1"/>
  <c r="AF41" i="11" s="1"/>
  <c r="AG41" i="11" s="1"/>
  <c r="AH41" i="11" s="1"/>
  <c r="AI41" i="11" s="1"/>
  <c r="AJ41" i="11" s="1"/>
  <c r="AK41" i="11" s="1"/>
  <c r="AL41" i="11" s="1"/>
  <c r="AM41" i="11" s="1"/>
  <c r="AN41" i="11" s="1"/>
  <c r="AO41" i="11" s="1"/>
  <c r="AP41" i="11" s="1"/>
  <c r="AQ41" i="11" s="1"/>
  <c r="AR41" i="11" s="1"/>
  <c r="AS41" i="11" s="1"/>
  <c r="AT41" i="11" s="1"/>
  <c r="AU41" i="11" s="1"/>
  <c r="AV41" i="11" s="1"/>
  <c r="AW41" i="11" s="1"/>
  <c r="AX41" i="11" s="1"/>
  <c r="AY41" i="11" s="1"/>
  <c r="AZ41" i="11" s="1"/>
  <c r="BA41" i="11" s="1"/>
  <c r="BB41" i="11" s="1"/>
  <c r="BC41" i="11" s="1"/>
  <c r="BD41" i="11" s="1"/>
  <c r="BE41" i="11" s="1"/>
  <c r="BF41" i="11" s="1"/>
  <c r="BG41" i="11" s="1"/>
  <c r="BH41" i="11" s="1"/>
  <c r="BI41" i="11" s="1"/>
  <c r="BJ41" i="11" s="1"/>
  <c r="BK41" i="11" s="1"/>
  <c r="BL41" i="11" s="1"/>
  <c r="BM41" i="11" s="1"/>
  <c r="BN41" i="11" s="1"/>
  <c r="BO41" i="11" s="1"/>
  <c r="BP41" i="11" s="1"/>
  <c r="BQ41" i="11" s="1"/>
  <c r="BR41" i="11" s="1"/>
  <c r="BS41" i="11" s="1"/>
  <c r="BT41" i="11" s="1"/>
  <c r="BU41" i="11" s="1"/>
  <c r="BV41" i="11" s="1"/>
  <c r="BW41" i="11" s="1"/>
  <c r="BX41" i="11" s="1"/>
  <c r="BY41" i="11" s="1"/>
  <c r="BZ41" i="11" s="1"/>
  <c r="CA41" i="11" s="1"/>
  <c r="CB41" i="11" s="1"/>
  <c r="CC41" i="11" s="1"/>
  <c r="CD41" i="11" s="1"/>
  <c r="CE41" i="11" s="1"/>
  <c r="CF41" i="11" s="1"/>
  <c r="CG41" i="11" s="1"/>
  <c r="AC42" i="11"/>
  <c r="AD42" i="11"/>
  <c r="AE42" i="11" s="1"/>
  <c r="AF42" i="11" s="1"/>
  <c r="AG42" i="11" s="1"/>
  <c r="AH42" i="11" s="1"/>
  <c r="AI42" i="11" s="1"/>
  <c r="AJ42" i="11" s="1"/>
  <c r="AK42" i="11" s="1"/>
  <c r="AL42" i="11" s="1"/>
  <c r="AM42" i="11" s="1"/>
  <c r="AN42" i="11" s="1"/>
  <c r="AO42" i="11" s="1"/>
  <c r="AP42" i="11" s="1"/>
  <c r="AQ42" i="11" s="1"/>
  <c r="AR42" i="11" s="1"/>
  <c r="AS42" i="11" s="1"/>
  <c r="AT42" i="11" s="1"/>
  <c r="AU42" i="11" s="1"/>
  <c r="AV42" i="11" s="1"/>
  <c r="AW42" i="11" s="1"/>
  <c r="AX42" i="11" s="1"/>
  <c r="AY42" i="11" s="1"/>
  <c r="AZ42" i="11" s="1"/>
  <c r="BA42" i="11" s="1"/>
  <c r="BB42" i="11" s="1"/>
  <c r="BC42" i="11" s="1"/>
  <c r="BD42" i="11" s="1"/>
  <c r="BE42" i="11" s="1"/>
  <c r="BF42" i="11" s="1"/>
  <c r="BG42" i="11" s="1"/>
  <c r="BH42" i="11" s="1"/>
  <c r="BI42" i="11" s="1"/>
  <c r="BJ42" i="11" s="1"/>
  <c r="BK42" i="11" s="1"/>
  <c r="BL42" i="11" s="1"/>
  <c r="BM42" i="11" s="1"/>
  <c r="BN42" i="11" s="1"/>
  <c r="BO42" i="11" s="1"/>
  <c r="BP42" i="11" s="1"/>
  <c r="BQ42" i="11" s="1"/>
  <c r="BR42" i="11" s="1"/>
  <c r="BS42" i="11" s="1"/>
  <c r="BT42" i="11" s="1"/>
  <c r="BU42" i="11" s="1"/>
  <c r="BV42" i="11" s="1"/>
  <c r="BW42" i="11" s="1"/>
  <c r="BX42" i="11" s="1"/>
  <c r="BY42" i="11" s="1"/>
  <c r="BZ42" i="11" s="1"/>
  <c r="CA42" i="11" s="1"/>
  <c r="CB42" i="11" s="1"/>
  <c r="CC42" i="11" s="1"/>
  <c r="CD42" i="11" s="1"/>
  <c r="CE42" i="11" s="1"/>
  <c r="CF42" i="11" s="1"/>
  <c r="CG42" i="11" s="1"/>
  <c r="AC43" i="11"/>
  <c r="AD43" i="11"/>
  <c r="AE43" i="11" s="1"/>
  <c r="AF43" i="11" s="1"/>
  <c r="AG43" i="11" s="1"/>
  <c r="AH43" i="11" s="1"/>
  <c r="AI43" i="11" s="1"/>
  <c r="AJ43" i="11" s="1"/>
  <c r="AK43" i="11" s="1"/>
  <c r="AL43" i="11" s="1"/>
  <c r="AM43" i="11" s="1"/>
  <c r="AN43" i="11" s="1"/>
  <c r="AO43" i="11" s="1"/>
  <c r="AP43" i="11" s="1"/>
  <c r="AQ43" i="11" s="1"/>
  <c r="AR43" i="11" s="1"/>
  <c r="AS43" i="11" s="1"/>
  <c r="AT43" i="11" s="1"/>
  <c r="AU43" i="11" s="1"/>
  <c r="AV43" i="11" s="1"/>
  <c r="AW43" i="11" s="1"/>
  <c r="AX43" i="11" s="1"/>
  <c r="AY43" i="11" s="1"/>
  <c r="AZ43" i="11" s="1"/>
  <c r="BA43" i="11" s="1"/>
  <c r="BB43" i="11" s="1"/>
  <c r="BC43" i="11" s="1"/>
  <c r="BD43" i="11" s="1"/>
  <c r="BE43" i="11" s="1"/>
  <c r="BF43" i="11" s="1"/>
  <c r="BG43" i="11" s="1"/>
  <c r="BH43" i="11" s="1"/>
  <c r="BI43" i="11" s="1"/>
  <c r="BJ43" i="11" s="1"/>
  <c r="BK43" i="11" s="1"/>
  <c r="BL43" i="11" s="1"/>
  <c r="BM43" i="11" s="1"/>
  <c r="BN43" i="11" s="1"/>
  <c r="BO43" i="11" s="1"/>
  <c r="BP43" i="11" s="1"/>
  <c r="BQ43" i="11" s="1"/>
  <c r="BR43" i="11" s="1"/>
  <c r="BS43" i="11" s="1"/>
  <c r="BT43" i="11" s="1"/>
  <c r="BU43" i="11" s="1"/>
  <c r="BV43" i="11" s="1"/>
  <c r="BW43" i="11" s="1"/>
  <c r="BX43" i="11" s="1"/>
  <c r="BY43" i="11" s="1"/>
  <c r="BZ43" i="11" s="1"/>
  <c r="CA43" i="11" s="1"/>
  <c r="CB43" i="11" s="1"/>
  <c r="CC43" i="11" s="1"/>
  <c r="CD43" i="11" s="1"/>
  <c r="CE43" i="11" s="1"/>
  <c r="CF43" i="11" s="1"/>
  <c r="CG43" i="11" s="1"/>
  <c r="AC44" i="11"/>
  <c r="AD44" i="11" s="1"/>
  <c r="AE44" i="11" s="1"/>
  <c r="AF44" i="11" s="1"/>
  <c r="AG44" i="11" s="1"/>
  <c r="AH44" i="11" s="1"/>
  <c r="AI44" i="11" s="1"/>
  <c r="AJ44" i="11" s="1"/>
  <c r="AK44" i="11" s="1"/>
  <c r="AL44" i="11" s="1"/>
  <c r="AM44" i="11" s="1"/>
  <c r="AN44" i="11" s="1"/>
  <c r="AO44" i="11" s="1"/>
  <c r="AP44" i="11" s="1"/>
  <c r="AQ44" i="11" s="1"/>
  <c r="AR44" i="11" s="1"/>
  <c r="AS44" i="11" s="1"/>
  <c r="AT44" i="11" s="1"/>
  <c r="AU44" i="11" s="1"/>
  <c r="AV44" i="11" s="1"/>
  <c r="AW44" i="11" s="1"/>
  <c r="AX44" i="11" s="1"/>
  <c r="AY44" i="11" s="1"/>
  <c r="AZ44" i="11" s="1"/>
  <c r="BA44" i="11" s="1"/>
  <c r="BB44" i="11" s="1"/>
  <c r="BC44" i="11" s="1"/>
  <c r="BD44" i="11" s="1"/>
  <c r="BE44" i="11" s="1"/>
  <c r="BF44" i="11" s="1"/>
  <c r="BG44" i="11" s="1"/>
  <c r="BH44" i="11" s="1"/>
  <c r="BI44" i="11" s="1"/>
  <c r="BJ44" i="11" s="1"/>
  <c r="BK44" i="11" s="1"/>
  <c r="BL44" i="11" s="1"/>
  <c r="BM44" i="11" s="1"/>
  <c r="BN44" i="11" s="1"/>
  <c r="BO44" i="11" s="1"/>
  <c r="BP44" i="11" s="1"/>
  <c r="BQ44" i="11" s="1"/>
  <c r="BR44" i="11" s="1"/>
  <c r="BS44" i="11" s="1"/>
  <c r="BT44" i="11" s="1"/>
  <c r="BU44" i="11" s="1"/>
  <c r="BV44" i="11" s="1"/>
  <c r="BW44" i="11" s="1"/>
  <c r="BX44" i="11" s="1"/>
  <c r="BY44" i="11" s="1"/>
  <c r="BZ44" i="11" s="1"/>
  <c r="CA44" i="11" s="1"/>
  <c r="CB44" i="11" s="1"/>
  <c r="CC44" i="11" s="1"/>
  <c r="CD44" i="11" s="1"/>
  <c r="CE44" i="11" s="1"/>
  <c r="CF44" i="11" s="1"/>
  <c r="CG44" i="11" s="1"/>
  <c r="AC45" i="11"/>
  <c r="AD45" i="11" s="1"/>
  <c r="AE45" i="11" s="1"/>
  <c r="AF45" i="11" s="1"/>
  <c r="AG45" i="11" s="1"/>
  <c r="AH45" i="11" s="1"/>
  <c r="AI45" i="11" s="1"/>
  <c r="AJ45" i="11" s="1"/>
  <c r="AK45" i="11" s="1"/>
  <c r="AL45" i="11" s="1"/>
  <c r="AM45" i="11" s="1"/>
  <c r="AN45" i="11" s="1"/>
  <c r="AO45" i="11" s="1"/>
  <c r="AP45" i="11" s="1"/>
  <c r="AQ45" i="11" s="1"/>
  <c r="AR45" i="11" s="1"/>
  <c r="AS45" i="11" s="1"/>
  <c r="AT45" i="11" s="1"/>
  <c r="AU45" i="11" s="1"/>
  <c r="AV45" i="11" s="1"/>
  <c r="AW45" i="11" s="1"/>
  <c r="AX45" i="11" s="1"/>
  <c r="AY45" i="11" s="1"/>
  <c r="AZ45" i="11" s="1"/>
  <c r="BA45" i="11" s="1"/>
  <c r="BB45" i="11" s="1"/>
  <c r="BC45" i="11" s="1"/>
  <c r="BD45" i="11" s="1"/>
  <c r="BE45" i="11" s="1"/>
  <c r="BF45" i="11" s="1"/>
  <c r="BG45" i="11" s="1"/>
  <c r="BH45" i="11" s="1"/>
  <c r="BI45" i="11" s="1"/>
  <c r="BJ45" i="11" s="1"/>
  <c r="BK45" i="11" s="1"/>
  <c r="BL45" i="11" s="1"/>
  <c r="BM45" i="11" s="1"/>
  <c r="BN45" i="11" s="1"/>
  <c r="BO45" i="11" s="1"/>
  <c r="BP45" i="11" s="1"/>
  <c r="BQ45" i="11" s="1"/>
  <c r="BR45" i="11" s="1"/>
  <c r="BS45" i="11" s="1"/>
  <c r="BT45" i="11" s="1"/>
  <c r="BU45" i="11" s="1"/>
  <c r="BV45" i="11" s="1"/>
  <c r="BW45" i="11" s="1"/>
  <c r="BX45" i="11" s="1"/>
  <c r="BY45" i="11" s="1"/>
  <c r="BZ45" i="11" s="1"/>
  <c r="CA45" i="11" s="1"/>
  <c r="CB45" i="11" s="1"/>
  <c r="CC45" i="11" s="1"/>
  <c r="CD45" i="11" s="1"/>
  <c r="CE45" i="11" s="1"/>
  <c r="CF45" i="11" s="1"/>
  <c r="CG45" i="11" s="1"/>
  <c r="AC46" i="11"/>
  <c r="AD46" i="11" s="1"/>
  <c r="AE46" i="11" s="1"/>
  <c r="AF46" i="11" s="1"/>
  <c r="AG46" i="11" s="1"/>
  <c r="AH46" i="11" s="1"/>
  <c r="AI46" i="11" s="1"/>
  <c r="AJ46" i="11" s="1"/>
  <c r="AK46" i="11" s="1"/>
  <c r="AL46" i="11" s="1"/>
  <c r="AM46" i="11" s="1"/>
  <c r="AN46" i="11" s="1"/>
  <c r="AO46" i="11" s="1"/>
  <c r="AP46" i="11" s="1"/>
  <c r="AQ46" i="11" s="1"/>
  <c r="AR46" i="11" s="1"/>
  <c r="AS46" i="11" s="1"/>
  <c r="AT46" i="11" s="1"/>
  <c r="AU46" i="11" s="1"/>
  <c r="AV46" i="11" s="1"/>
  <c r="AW46" i="11" s="1"/>
  <c r="AX46" i="11" s="1"/>
  <c r="AY46" i="11" s="1"/>
  <c r="AZ46" i="11" s="1"/>
  <c r="BA46" i="11" s="1"/>
  <c r="BB46" i="11" s="1"/>
  <c r="BC46" i="11" s="1"/>
  <c r="BD46" i="11" s="1"/>
  <c r="BE46" i="11" s="1"/>
  <c r="BF46" i="11" s="1"/>
  <c r="BG46" i="11" s="1"/>
  <c r="BH46" i="11" s="1"/>
  <c r="BI46" i="11" s="1"/>
  <c r="BJ46" i="11" s="1"/>
  <c r="BK46" i="11" s="1"/>
  <c r="BL46" i="11" s="1"/>
  <c r="BM46" i="11" s="1"/>
  <c r="BN46" i="11" s="1"/>
  <c r="BO46" i="11" s="1"/>
  <c r="BP46" i="11" s="1"/>
  <c r="BQ46" i="11" s="1"/>
  <c r="BR46" i="11" s="1"/>
  <c r="BS46" i="11" s="1"/>
  <c r="BT46" i="11" s="1"/>
  <c r="BU46" i="11" s="1"/>
  <c r="BV46" i="11" s="1"/>
  <c r="BW46" i="11" s="1"/>
  <c r="BX46" i="11" s="1"/>
  <c r="BY46" i="11" s="1"/>
  <c r="BZ46" i="11" s="1"/>
  <c r="CA46" i="11" s="1"/>
  <c r="CB46" i="11" s="1"/>
  <c r="CC46" i="11" s="1"/>
  <c r="CD46" i="11" s="1"/>
  <c r="CE46" i="11" s="1"/>
  <c r="CF46" i="11" s="1"/>
  <c r="CG46" i="11" s="1"/>
  <c r="AC47" i="11"/>
  <c r="AD47" i="11" s="1"/>
  <c r="AE47" i="11"/>
  <c r="AF47" i="11" s="1"/>
  <c r="AG47" i="11" s="1"/>
  <c r="AH47" i="11" s="1"/>
  <c r="AI47" i="11" s="1"/>
  <c r="AJ47" i="11" s="1"/>
  <c r="AK47" i="11" s="1"/>
  <c r="AL47" i="11" s="1"/>
  <c r="AM47" i="11" s="1"/>
  <c r="AN47" i="11" s="1"/>
  <c r="AO47" i="11" s="1"/>
  <c r="AP47" i="11" s="1"/>
  <c r="AQ47" i="11" s="1"/>
  <c r="AR47" i="11" s="1"/>
  <c r="AS47" i="11" s="1"/>
  <c r="AT47" i="11" s="1"/>
  <c r="AU47" i="11" s="1"/>
  <c r="AV47" i="11" s="1"/>
  <c r="AW47" i="11" s="1"/>
  <c r="AX47" i="11" s="1"/>
  <c r="AY47" i="11" s="1"/>
  <c r="AZ47" i="11" s="1"/>
  <c r="BA47" i="11" s="1"/>
  <c r="BB47" i="11" s="1"/>
  <c r="BC47" i="11" s="1"/>
  <c r="BD47" i="11" s="1"/>
  <c r="BE47" i="11" s="1"/>
  <c r="BF47" i="11" s="1"/>
  <c r="BG47" i="11" s="1"/>
  <c r="BH47" i="11" s="1"/>
  <c r="BI47" i="11" s="1"/>
  <c r="BJ47" i="11" s="1"/>
  <c r="BK47" i="11" s="1"/>
  <c r="BL47" i="11" s="1"/>
  <c r="BM47" i="11" s="1"/>
  <c r="BN47" i="11" s="1"/>
  <c r="BO47" i="11" s="1"/>
  <c r="BP47" i="11" s="1"/>
  <c r="BQ47" i="11" s="1"/>
  <c r="BR47" i="11" s="1"/>
  <c r="BS47" i="11" s="1"/>
  <c r="BT47" i="11" s="1"/>
  <c r="BU47" i="11" s="1"/>
  <c r="BV47" i="11" s="1"/>
  <c r="BW47" i="11" s="1"/>
  <c r="BX47" i="11" s="1"/>
  <c r="BY47" i="11" s="1"/>
  <c r="BZ47" i="11" s="1"/>
  <c r="CA47" i="11" s="1"/>
  <c r="CB47" i="11" s="1"/>
  <c r="CC47" i="11" s="1"/>
  <c r="CD47" i="11" s="1"/>
  <c r="CE47" i="11" s="1"/>
  <c r="CF47" i="11" s="1"/>
  <c r="CG47" i="11" s="1"/>
  <c r="AC48" i="11"/>
  <c r="AD48" i="11" s="1"/>
  <c r="AE48" i="11" s="1"/>
  <c r="AF48" i="11" s="1"/>
  <c r="AG48" i="11" s="1"/>
  <c r="AH48" i="11" s="1"/>
  <c r="AI48" i="11" s="1"/>
  <c r="AJ48" i="11" s="1"/>
  <c r="AK48" i="11" s="1"/>
  <c r="AL48" i="11" s="1"/>
  <c r="AM48" i="11" s="1"/>
  <c r="AN48" i="11" s="1"/>
  <c r="AO48" i="11" s="1"/>
  <c r="AP48" i="11" s="1"/>
  <c r="AQ48" i="11" s="1"/>
  <c r="AR48" i="11" s="1"/>
  <c r="AS48" i="11" s="1"/>
  <c r="AT48" i="11" s="1"/>
  <c r="AU48" i="11" s="1"/>
  <c r="AV48" i="11" s="1"/>
  <c r="AW48" i="11" s="1"/>
  <c r="AX48" i="11" s="1"/>
  <c r="AY48" i="11" s="1"/>
  <c r="AZ48" i="11" s="1"/>
  <c r="BA48" i="11" s="1"/>
  <c r="BB48" i="11" s="1"/>
  <c r="BC48" i="11" s="1"/>
  <c r="BD48" i="11" s="1"/>
  <c r="BE48" i="11" s="1"/>
  <c r="BF48" i="11" s="1"/>
  <c r="BG48" i="11" s="1"/>
  <c r="BH48" i="11" s="1"/>
  <c r="BI48" i="11" s="1"/>
  <c r="BJ48" i="11" s="1"/>
  <c r="BK48" i="11" s="1"/>
  <c r="BL48" i="11" s="1"/>
  <c r="BM48" i="11" s="1"/>
  <c r="BN48" i="11" s="1"/>
  <c r="BO48" i="11" s="1"/>
  <c r="BP48" i="11" s="1"/>
  <c r="BQ48" i="11" s="1"/>
  <c r="BR48" i="11" s="1"/>
  <c r="BS48" i="11" s="1"/>
  <c r="BT48" i="11" s="1"/>
  <c r="BU48" i="11" s="1"/>
  <c r="BV48" i="11" s="1"/>
  <c r="BW48" i="11" s="1"/>
  <c r="BX48" i="11" s="1"/>
  <c r="BY48" i="11" s="1"/>
  <c r="BZ48" i="11" s="1"/>
  <c r="CA48" i="11" s="1"/>
  <c r="CB48" i="11" s="1"/>
  <c r="CC48" i="11" s="1"/>
  <c r="CD48" i="11" s="1"/>
  <c r="CE48" i="11" s="1"/>
  <c r="CF48" i="11" s="1"/>
  <c r="CG48" i="11" s="1"/>
  <c r="AC49" i="11"/>
  <c r="AD49" i="11" s="1"/>
  <c r="AE49" i="11" s="1"/>
  <c r="AF49" i="11" s="1"/>
  <c r="AG49" i="11" s="1"/>
  <c r="AH49" i="11" s="1"/>
  <c r="AI49" i="11" s="1"/>
  <c r="AJ49" i="11" s="1"/>
  <c r="AK49" i="11"/>
  <c r="AL49" i="11" s="1"/>
  <c r="AM49" i="11" s="1"/>
  <c r="AN49" i="11" s="1"/>
  <c r="AO49" i="11" s="1"/>
  <c r="AP49" i="11" s="1"/>
  <c r="AQ49" i="11" s="1"/>
  <c r="AR49" i="11" s="1"/>
  <c r="AS49" i="11" s="1"/>
  <c r="AT49" i="11" s="1"/>
  <c r="AU49" i="11" s="1"/>
  <c r="AV49" i="11" s="1"/>
  <c r="AW49" i="11" s="1"/>
  <c r="AX49" i="11" s="1"/>
  <c r="AY49" i="11" s="1"/>
  <c r="AZ49" i="11" s="1"/>
  <c r="BA49" i="11" s="1"/>
  <c r="BB49" i="11" s="1"/>
  <c r="BC49" i="11" s="1"/>
  <c r="BD49" i="11" s="1"/>
  <c r="BE49" i="11" s="1"/>
  <c r="BF49" i="11" s="1"/>
  <c r="BG49" i="11" s="1"/>
  <c r="BH49" i="11" s="1"/>
  <c r="BI49" i="11" s="1"/>
  <c r="BJ49" i="11" s="1"/>
  <c r="BK49" i="11" s="1"/>
  <c r="BL49" i="11" s="1"/>
  <c r="BM49" i="11" s="1"/>
  <c r="BN49" i="11" s="1"/>
  <c r="BO49" i="11" s="1"/>
  <c r="BP49" i="11" s="1"/>
  <c r="BQ49" i="11" s="1"/>
  <c r="BR49" i="11" s="1"/>
  <c r="BS49" i="11" s="1"/>
  <c r="BT49" i="11" s="1"/>
  <c r="BU49" i="11" s="1"/>
  <c r="BV49" i="11" s="1"/>
  <c r="BW49" i="11" s="1"/>
  <c r="BX49" i="11" s="1"/>
  <c r="BY49" i="11" s="1"/>
  <c r="BZ49" i="11" s="1"/>
  <c r="CA49" i="11" s="1"/>
  <c r="CB49" i="11" s="1"/>
  <c r="CC49" i="11" s="1"/>
  <c r="CD49" i="11" s="1"/>
  <c r="CE49" i="11" s="1"/>
  <c r="CF49" i="11" s="1"/>
  <c r="CG49" i="11" s="1"/>
  <c r="AC50" i="11"/>
  <c r="AD50" i="11" s="1"/>
  <c r="AE50" i="11" s="1"/>
  <c r="AF50" i="11" s="1"/>
  <c r="AG50" i="11" s="1"/>
  <c r="AH50" i="11" s="1"/>
  <c r="AI50" i="11" s="1"/>
  <c r="AJ50" i="11" s="1"/>
  <c r="AK50" i="11" s="1"/>
  <c r="AL50" i="11"/>
  <c r="AM50" i="11" s="1"/>
  <c r="AN50" i="11" s="1"/>
  <c r="AO50" i="11" s="1"/>
  <c r="AP50" i="11" s="1"/>
  <c r="AQ50" i="11" s="1"/>
  <c r="AR50" i="11" s="1"/>
  <c r="AS50" i="11" s="1"/>
  <c r="AT50" i="11" s="1"/>
  <c r="AU50" i="11" s="1"/>
  <c r="AV50" i="11" s="1"/>
  <c r="AW50" i="11" s="1"/>
  <c r="AX50" i="11" s="1"/>
  <c r="AY50" i="11" s="1"/>
  <c r="AZ50" i="11" s="1"/>
  <c r="BA50" i="11" s="1"/>
  <c r="BB50" i="11" s="1"/>
  <c r="BC50" i="11" s="1"/>
  <c r="BD50" i="11" s="1"/>
  <c r="BE50" i="11" s="1"/>
  <c r="BF50" i="11" s="1"/>
  <c r="BG50" i="11" s="1"/>
  <c r="BH50" i="11" s="1"/>
  <c r="BI50" i="11" s="1"/>
  <c r="BJ50" i="11" s="1"/>
  <c r="BK50" i="11" s="1"/>
  <c r="BL50" i="11" s="1"/>
  <c r="BM50" i="11" s="1"/>
  <c r="BN50" i="11" s="1"/>
  <c r="BO50" i="11" s="1"/>
  <c r="BP50" i="11" s="1"/>
  <c r="BQ50" i="11" s="1"/>
  <c r="BR50" i="11" s="1"/>
  <c r="BS50" i="11" s="1"/>
  <c r="BT50" i="11" s="1"/>
  <c r="BU50" i="11" s="1"/>
  <c r="BV50" i="11" s="1"/>
  <c r="BW50" i="11" s="1"/>
  <c r="BX50" i="11" s="1"/>
  <c r="BY50" i="11" s="1"/>
  <c r="BZ50" i="11" s="1"/>
  <c r="CA50" i="11" s="1"/>
  <c r="CB50" i="11" s="1"/>
  <c r="CC50" i="11" s="1"/>
  <c r="CD50" i="11" s="1"/>
  <c r="CE50" i="11" s="1"/>
  <c r="CF50" i="11" s="1"/>
  <c r="CG50" i="11" s="1"/>
  <c r="AC51" i="11"/>
  <c r="AD51" i="11" s="1"/>
  <c r="AE51" i="11" s="1"/>
  <c r="AF51" i="11" s="1"/>
  <c r="AG51" i="11" s="1"/>
  <c r="AH51" i="11" s="1"/>
  <c r="AI51" i="11" s="1"/>
  <c r="AJ51" i="11" s="1"/>
  <c r="AK51" i="11" s="1"/>
  <c r="AL51" i="11" s="1"/>
  <c r="AM51" i="11" s="1"/>
  <c r="AN51" i="11" s="1"/>
  <c r="AO51" i="11" s="1"/>
  <c r="AP51" i="11"/>
  <c r="AQ51" i="11" s="1"/>
  <c r="AR51" i="11" s="1"/>
  <c r="AS51" i="11" s="1"/>
  <c r="AT51" i="11" s="1"/>
  <c r="AU51" i="11" s="1"/>
  <c r="AV51" i="11" s="1"/>
  <c r="AW51" i="11" s="1"/>
  <c r="AX51" i="11" s="1"/>
  <c r="AY51" i="11" s="1"/>
  <c r="AZ51" i="11" s="1"/>
  <c r="BA51" i="11" s="1"/>
  <c r="BB51" i="11" s="1"/>
  <c r="BC51" i="11" s="1"/>
  <c r="BD51" i="11" s="1"/>
  <c r="BE51" i="11" s="1"/>
  <c r="BF51" i="11" s="1"/>
  <c r="BG51" i="11" s="1"/>
  <c r="BH51" i="11" s="1"/>
  <c r="BI51" i="11" s="1"/>
  <c r="BJ51" i="11" s="1"/>
  <c r="BK51" i="11" s="1"/>
  <c r="BL51" i="11" s="1"/>
  <c r="BM51" i="11" s="1"/>
  <c r="BN51" i="11" s="1"/>
  <c r="BO51" i="11" s="1"/>
  <c r="BP51" i="11" s="1"/>
  <c r="BQ51" i="11" s="1"/>
  <c r="BR51" i="11" s="1"/>
  <c r="BS51" i="11" s="1"/>
  <c r="BT51" i="11" s="1"/>
  <c r="BU51" i="11" s="1"/>
  <c r="BV51" i="11" s="1"/>
  <c r="BW51" i="11" s="1"/>
  <c r="BX51" i="11" s="1"/>
  <c r="BY51" i="11" s="1"/>
  <c r="BZ51" i="11" s="1"/>
  <c r="CA51" i="11" s="1"/>
  <c r="CB51" i="11" s="1"/>
  <c r="CC51" i="11" s="1"/>
  <c r="CD51" i="11" s="1"/>
  <c r="CE51" i="11" s="1"/>
  <c r="CF51" i="11" s="1"/>
  <c r="CG51" i="11" s="1"/>
  <c r="AC52" i="11"/>
  <c r="AD52" i="11" s="1"/>
  <c r="AE52" i="11" s="1"/>
  <c r="AF52" i="11" s="1"/>
  <c r="AG52" i="11"/>
  <c r="AH52" i="11" s="1"/>
  <c r="AI52" i="11" s="1"/>
  <c r="AJ52" i="11" s="1"/>
  <c r="AK52" i="11" s="1"/>
  <c r="AL52" i="11" s="1"/>
  <c r="AM52" i="11" s="1"/>
  <c r="AN52" i="11" s="1"/>
  <c r="AO52" i="11" s="1"/>
  <c r="AP52" i="11" s="1"/>
  <c r="AQ52" i="11" s="1"/>
  <c r="AR52" i="11" s="1"/>
  <c r="AS52" i="11" s="1"/>
  <c r="AT52" i="11" s="1"/>
  <c r="AU52" i="11" s="1"/>
  <c r="AV52" i="11" s="1"/>
  <c r="AW52" i="11" s="1"/>
  <c r="AX52" i="11" s="1"/>
  <c r="AY52" i="11" s="1"/>
  <c r="AZ52" i="11" s="1"/>
  <c r="BA52" i="11" s="1"/>
  <c r="BB52" i="11" s="1"/>
  <c r="BC52" i="11" s="1"/>
  <c r="BD52" i="11" s="1"/>
  <c r="BE52" i="11" s="1"/>
  <c r="BF52" i="11" s="1"/>
  <c r="BG52" i="11" s="1"/>
  <c r="BH52" i="11" s="1"/>
  <c r="BI52" i="11" s="1"/>
  <c r="BJ52" i="11" s="1"/>
  <c r="BK52" i="11" s="1"/>
  <c r="BL52" i="11" s="1"/>
  <c r="BM52" i="11" s="1"/>
  <c r="BN52" i="11" s="1"/>
  <c r="BO52" i="11" s="1"/>
  <c r="BP52" i="11" s="1"/>
  <c r="BQ52" i="11" s="1"/>
  <c r="BR52" i="11" s="1"/>
  <c r="BS52" i="11" s="1"/>
  <c r="BT52" i="11" s="1"/>
  <c r="BU52" i="11" s="1"/>
  <c r="BV52" i="11" s="1"/>
  <c r="BW52" i="11" s="1"/>
  <c r="BX52" i="11" s="1"/>
  <c r="BY52" i="11" s="1"/>
  <c r="BZ52" i="11" s="1"/>
  <c r="CA52" i="11" s="1"/>
  <c r="CB52" i="11" s="1"/>
  <c r="CC52" i="11" s="1"/>
  <c r="CD52" i="11" s="1"/>
  <c r="CE52" i="11" s="1"/>
  <c r="CF52" i="11" s="1"/>
  <c r="CG52" i="11" s="1"/>
  <c r="AC53" i="11"/>
  <c r="AD53" i="11"/>
  <c r="AE53" i="11"/>
  <c r="AF53" i="11" s="1"/>
  <c r="AG53" i="11" s="1"/>
  <c r="AH53" i="11" s="1"/>
  <c r="AI53" i="11" s="1"/>
  <c r="AJ53" i="11" s="1"/>
  <c r="AK53" i="11" s="1"/>
  <c r="AL53" i="11" s="1"/>
  <c r="AM53" i="11" s="1"/>
  <c r="AN53" i="11" s="1"/>
  <c r="AO53" i="11" s="1"/>
  <c r="AP53" i="11" s="1"/>
  <c r="AQ53" i="11" s="1"/>
  <c r="AR53" i="11" s="1"/>
  <c r="AS53" i="11" s="1"/>
  <c r="AT53" i="11" s="1"/>
  <c r="AU53" i="11" s="1"/>
  <c r="AV53" i="11" s="1"/>
  <c r="AW53" i="11" s="1"/>
  <c r="AX53" i="11" s="1"/>
  <c r="AY53" i="11" s="1"/>
  <c r="AZ53" i="11" s="1"/>
  <c r="BA53" i="11" s="1"/>
  <c r="BB53" i="11" s="1"/>
  <c r="BC53" i="11" s="1"/>
  <c r="BD53" i="11" s="1"/>
  <c r="BE53" i="11" s="1"/>
  <c r="BF53" i="11" s="1"/>
  <c r="BG53" i="11" s="1"/>
  <c r="BH53" i="11" s="1"/>
  <c r="BI53" i="11" s="1"/>
  <c r="BJ53" i="11" s="1"/>
  <c r="BK53" i="11" s="1"/>
  <c r="BL53" i="11" s="1"/>
  <c r="BM53" i="11" s="1"/>
  <c r="BN53" i="11" s="1"/>
  <c r="BO53" i="11" s="1"/>
  <c r="BP53" i="11" s="1"/>
  <c r="BQ53" i="11" s="1"/>
  <c r="BR53" i="11" s="1"/>
  <c r="BS53" i="11" s="1"/>
  <c r="BT53" i="11" s="1"/>
  <c r="BU53" i="11" s="1"/>
  <c r="BV53" i="11" s="1"/>
  <c r="BW53" i="11" s="1"/>
  <c r="BX53" i="11" s="1"/>
  <c r="BY53" i="11" s="1"/>
  <c r="BZ53" i="11" s="1"/>
  <c r="CA53" i="11" s="1"/>
  <c r="CB53" i="11" s="1"/>
  <c r="CC53" i="11" s="1"/>
  <c r="CD53" i="11" s="1"/>
  <c r="CE53" i="11" s="1"/>
  <c r="CF53" i="11" s="1"/>
  <c r="CG53" i="11" s="1"/>
  <c r="AC54" i="11"/>
  <c r="AD54" i="11"/>
  <c r="AE54" i="11"/>
  <c r="AF54" i="11" s="1"/>
  <c r="AG54" i="11" s="1"/>
  <c r="AH54" i="11" s="1"/>
  <c r="AI54" i="11" s="1"/>
  <c r="AJ54" i="11" s="1"/>
  <c r="AK54" i="11" s="1"/>
  <c r="AL54" i="11" s="1"/>
  <c r="AM54" i="11" s="1"/>
  <c r="AN54" i="11" s="1"/>
  <c r="AO54" i="11" s="1"/>
  <c r="AP54" i="11" s="1"/>
  <c r="AQ54" i="11" s="1"/>
  <c r="AR54" i="11" s="1"/>
  <c r="AS54" i="11" s="1"/>
  <c r="AT54" i="11" s="1"/>
  <c r="AU54" i="11" s="1"/>
  <c r="AV54" i="11" s="1"/>
  <c r="AW54" i="11" s="1"/>
  <c r="AX54" i="11" s="1"/>
  <c r="AY54" i="11" s="1"/>
  <c r="AZ54" i="11" s="1"/>
  <c r="BA54" i="11" s="1"/>
  <c r="BB54" i="11" s="1"/>
  <c r="BC54" i="11" s="1"/>
  <c r="BD54" i="11" s="1"/>
  <c r="BE54" i="11" s="1"/>
  <c r="BF54" i="11" s="1"/>
  <c r="BG54" i="11" s="1"/>
  <c r="BH54" i="11" s="1"/>
  <c r="BI54" i="11" s="1"/>
  <c r="BJ54" i="11" s="1"/>
  <c r="BK54" i="11" s="1"/>
  <c r="BL54" i="11" s="1"/>
  <c r="BM54" i="11" s="1"/>
  <c r="BN54" i="11" s="1"/>
  <c r="BO54" i="11" s="1"/>
  <c r="BP54" i="11" s="1"/>
  <c r="BQ54" i="11" s="1"/>
  <c r="BR54" i="11" s="1"/>
  <c r="BS54" i="11" s="1"/>
  <c r="BT54" i="11" s="1"/>
  <c r="BU54" i="11" s="1"/>
  <c r="BV54" i="11" s="1"/>
  <c r="BW54" i="11" s="1"/>
  <c r="BX54" i="11" s="1"/>
  <c r="BY54" i="11" s="1"/>
  <c r="BZ54" i="11" s="1"/>
  <c r="CA54" i="11" s="1"/>
  <c r="CB54" i="11" s="1"/>
  <c r="CC54" i="11" s="1"/>
  <c r="CD54" i="11" s="1"/>
  <c r="CE54" i="11" s="1"/>
  <c r="CF54" i="11" s="1"/>
  <c r="CG54" i="11" s="1"/>
  <c r="AC55" i="11"/>
  <c r="AD55" i="11" s="1"/>
  <c r="AE55" i="11" s="1"/>
  <c r="AF55" i="11" s="1"/>
  <c r="AG55" i="11" s="1"/>
  <c r="AH55" i="11" s="1"/>
  <c r="AI55" i="11" s="1"/>
  <c r="AJ55" i="11" s="1"/>
  <c r="AK55" i="11" s="1"/>
  <c r="AL55" i="11" s="1"/>
  <c r="AM55" i="11" s="1"/>
  <c r="AN55" i="11" s="1"/>
  <c r="AO55" i="11" s="1"/>
  <c r="AP55" i="11" s="1"/>
  <c r="AQ55" i="11" s="1"/>
  <c r="AR55" i="11" s="1"/>
  <c r="AS55" i="11" s="1"/>
  <c r="AT55" i="11" s="1"/>
  <c r="AU55" i="11" s="1"/>
  <c r="AV55" i="11" s="1"/>
  <c r="AW55" i="11" s="1"/>
  <c r="AX55" i="11" s="1"/>
  <c r="AY55" i="11" s="1"/>
  <c r="AZ55" i="11" s="1"/>
  <c r="BA55" i="11" s="1"/>
  <c r="BB55" i="11" s="1"/>
  <c r="BC55" i="11" s="1"/>
  <c r="BD55" i="11" s="1"/>
  <c r="BE55" i="11" s="1"/>
  <c r="BF55" i="11" s="1"/>
  <c r="BG55" i="11" s="1"/>
  <c r="BH55" i="11" s="1"/>
  <c r="BI55" i="11" s="1"/>
  <c r="BJ55" i="11" s="1"/>
  <c r="BK55" i="11" s="1"/>
  <c r="BL55" i="11" s="1"/>
  <c r="BM55" i="11" s="1"/>
  <c r="BN55" i="11" s="1"/>
  <c r="BO55" i="11" s="1"/>
  <c r="BP55" i="11" s="1"/>
  <c r="BQ55" i="11" s="1"/>
  <c r="BR55" i="11" s="1"/>
  <c r="BS55" i="11" s="1"/>
  <c r="BT55" i="11" s="1"/>
  <c r="BU55" i="11" s="1"/>
  <c r="BV55" i="11" s="1"/>
  <c r="BW55" i="11" s="1"/>
  <c r="BX55" i="11" s="1"/>
  <c r="BY55" i="11" s="1"/>
  <c r="BZ55" i="11" s="1"/>
  <c r="CA55" i="11" s="1"/>
  <c r="CB55" i="11" s="1"/>
  <c r="CC55" i="11" s="1"/>
  <c r="CD55" i="11" s="1"/>
  <c r="CE55" i="11" s="1"/>
  <c r="CF55" i="11" s="1"/>
  <c r="CG55" i="11" s="1"/>
  <c r="AC56" i="11"/>
  <c r="AD56" i="11" s="1"/>
  <c r="AE56" i="11" s="1"/>
  <c r="AF56" i="11" s="1"/>
  <c r="AG56" i="11" s="1"/>
  <c r="AH56" i="11" s="1"/>
  <c r="AI56" i="11" s="1"/>
  <c r="AJ56" i="11" s="1"/>
  <c r="AK56" i="11" s="1"/>
  <c r="AL56" i="11" s="1"/>
  <c r="AM56" i="11" s="1"/>
  <c r="AN56" i="11" s="1"/>
  <c r="AO56" i="11" s="1"/>
  <c r="AP56" i="11" s="1"/>
  <c r="AQ56" i="11" s="1"/>
  <c r="AR56" i="11" s="1"/>
  <c r="AS56" i="11" s="1"/>
  <c r="AT56" i="11" s="1"/>
  <c r="AU56" i="11" s="1"/>
  <c r="AV56" i="11" s="1"/>
  <c r="AW56" i="11" s="1"/>
  <c r="AX56" i="11" s="1"/>
  <c r="AY56" i="11" s="1"/>
  <c r="AZ56" i="11" s="1"/>
  <c r="BA56" i="11" s="1"/>
  <c r="BB56" i="11" s="1"/>
  <c r="BC56" i="11" s="1"/>
  <c r="BD56" i="11" s="1"/>
  <c r="BE56" i="11" s="1"/>
  <c r="BF56" i="11" s="1"/>
  <c r="BG56" i="11" s="1"/>
  <c r="BH56" i="11" s="1"/>
  <c r="BI56" i="11" s="1"/>
  <c r="BJ56" i="11" s="1"/>
  <c r="BK56" i="11" s="1"/>
  <c r="BL56" i="11" s="1"/>
  <c r="BM56" i="11" s="1"/>
  <c r="BN56" i="11" s="1"/>
  <c r="BO56" i="11" s="1"/>
  <c r="BP56" i="11" s="1"/>
  <c r="BQ56" i="11" s="1"/>
  <c r="BR56" i="11" s="1"/>
  <c r="BS56" i="11" s="1"/>
  <c r="BT56" i="11" s="1"/>
  <c r="BU56" i="11" s="1"/>
  <c r="BV56" i="11" s="1"/>
  <c r="BW56" i="11" s="1"/>
  <c r="BX56" i="11" s="1"/>
  <c r="BY56" i="11" s="1"/>
  <c r="BZ56" i="11" s="1"/>
  <c r="CA56" i="11" s="1"/>
  <c r="CB56" i="11" s="1"/>
  <c r="CC56" i="11" s="1"/>
  <c r="CD56" i="11" s="1"/>
  <c r="CE56" i="11" s="1"/>
  <c r="CF56" i="11" s="1"/>
  <c r="CG56" i="11" s="1"/>
  <c r="AC57" i="11"/>
  <c r="AD57" i="11"/>
  <c r="AE57" i="11" s="1"/>
  <c r="AF57" i="11" s="1"/>
  <c r="AG57" i="11" s="1"/>
  <c r="AH57" i="11" s="1"/>
  <c r="AI57" i="11" s="1"/>
  <c r="AJ57" i="11" s="1"/>
  <c r="AK57" i="11" s="1"/>
  <c r="AL57" i="11" s="1"/>
  <c r="AM57" i="11" s="1"/>
  <c r="AN57" i="11" s="1"/>
  <c r="AO57" i="11" s="1"/>
  <c r="AP57" i="11" s="1"/>
  <c r="AQ57" i="11" s="1"/>
  <c r="AR57" i="11" s="1"/>
  <c r="AS57" i="11" s="1"/>
  <c r="AT57" i="11" s="1"/>
  <c r="AU57" i="11" s="1"/>
  <c r="AV57" i="11" s="1"/>
  <c r="AW57" i="11" s="1"/>
  <c r="AX57" i="11" s="1"/>
  <c r="AY57" i="11" s="1"/>
  <c r="AZ57" i="11" s="1"/>
  <c r="BA57" i="11" s="1"/>
  <c r="BB57" i="11" s="1"/>
  <c r="BC57" i="11" s="1"/>
  <c r="BD57" i="11" s="1"/>
  <c r="BE57" i="11" s="1"/>
  <c r="BF57" i="11" s="1"/>
  <c r="BG57" i="11" s="1"/>
  <c r="BH57" i="11" s="1"/>
  <c r="BI57" i="11" s="1"/>
  <c r="BJ57" i="11" s="1"/>
  <c r="BK57" i="11" s="1"/>
  <c r="BL57" i="11" s="1"/>
  <c r="BM57" i="11" s="1"/>
  <c r="BN57" i="11" s="1"/>
  <c r="BO57" i="11" s="1"/>
  <c r="BP57" i="11" s="1"/>
  <c r="BQ57" i="11" s="1"/>
  <c r="BR57" i="11" s="1"/>
  <c r="BS57" i="11" s="1"/>
  <c r="BT57" i="11" s="1"/>
  <c r="BU57" i="11" s="1"/>
  <c r="BV57" i="11" s="1"/>
  <c r="BW57" i="11" s="1"/>
  <c r="BX57" i="11" s="1"/>
  <c r="BY57" i="11" s="1"/>
  <c r="BZ57" i="11" s="1"/>
  <c r="CA57" i="11" s="1"/>
  <c r="CB57" i="11" s="1"/>
  <c r="CC57" i="11" s="1"/>
  <c r="CD57" i="11" s="1"/>
  <c r="CE57" i="11" s="1"/>
  <c r="CF57" i="11" s="1"/>
  <c r="CG57" i="11" s="1"/>
  <c r="AC58" i="11"/>
  <c r="AD58" i="11" s="1"/>
  <c r="AE58" i="11" s="1"/>
  <c r="AF58" i="11" s="1"/>
  <c r="AG58" i="11" s="1"/>
  <c r="AH58" i="11" s="1"/>
  <c r="AI58" i="11" s="1"/>
  <c r="AJ58" i="11" s="1"/>
  <c r="AK58" i="11" s="1"/>
  <c r="AL58" i="11" s="1"/>
  <c r="AM58" i="11" s="1"/>
  <c r="AN58" i="11" s="1"/>
  <c r="AO58" i="11" s="1"/>
  <c r="AP58" i="11" s="1"/>
  <c r="AQ58" i="11" s="1"/>
  <c r="AR58" i="11" s="1"/>
  <c r="AS58" i="11" s="1"/>
  <c r="AT58" i="11" s="1"/>
  <c r="AU58" i="11" s="1"/>
  <c r="AV58" i="11" s="1"/>
  <c r="AW58" i="11" s="1"/>
  <c r="AX58" i="11" s="1"/>
  <c r="AY58" i="11" s="1"/>
  <c r="AZ58" i="11" s="1"/>
  <c r="BA58" i="11" s="1"/>
  <c r="BB58" i="11" s="1"/>
  <c r="BC58" i="11" s="1"/>
  <c r="BD58" i="11" s="1"/>
  <c r="BE58" i="11" s="1"/>
  <c r="BF58" i="11" s="1"/>
  <c r="BG58" i="11" s="1"/>
  <c r="BH58" i="11" s="1"/>
  <c r="BI58" i="11" s="1"/>
  <c r="BJ58" i="11" s="1"/>
  <c r="BK58" i="11" s="1"/>
  <c r="BL58" i="11" s="1"/>
  <c r="BM58" i="11" s="1"/>
  <c r="BN58" i="11" s="1"/>
  <c r="BO58" i="11" s="1"/>
  <c r="BP58" i="11" s="1"/>
  <c r="BQ58" i="11" s="1"/>
  <c r="BR58" i="11" s="1"/>
  <c r="BS58" i="11" s="1"/>
  <c r="BT58" i="11" s="1"/>
  <c r="BU58" i="11" s="1"/>
  <c r="BV58" i="11" s="1"/>
  <c r="BW58" i="11" s="1"/>
  <c r="BX58" i="11" s="1"/>
  <c r="BY58" i="11" s="1"/>
  <c r="BZ58" i="11" s="1"/>
  <c r="CA58" i="11" s="1"/>
  <c r="CB58" i="11" s="1"/>
  <c r="CC58" i="11" s="1"/>
  <c r="CD58" i="11" s="1"/>
  <c r="CE58" i="11" s="1"/>
  <c r="CF58" i="11" s="1"/>
  <c r="CG58" i="11" s="1"/>
  <c r="AC59" i="11"/>
  <c r="AD59" i="11"/>
  <c r="AE59" i="11" s="1"/>
  <c r="AF59" i="11" s="1"/>
  <c r="AG59" i="11" s="1"/>
  <c r="AH59" i="11"/>
  <c r="AI59" i="11" s="1"/>
  <c r="AJ59" i="11" s="1"/>
  <c r="AK59" i="11" s="1"/>
  <c r="AL59" i="11" s="1"/>
  <c r="AM59" i="11" s="1"/>
  <c r="AN59" i="11" s="1"/>
  <c r="AO59" i="11" s="1"/>
  <c r="AP59" i="11" s="1"/>
  <c r="AQ59" i="11" s="1"/>
  <c r="AR59" i="11" s="1"/>
  <c r="AS59" i="11" s="1"/>
  <c r="AT59" i="11" s="1"/>
  <c r="AU59" i="11" s="1"/>
  <c r="AV59" i="11" s="1"/>
  <c r="AW59" i="11" s="1"/>
  <c r="AX59" i="11" s="1"/>
  <c r="AY59" i="11" s="1"/>
  <c r="AZ59" i="11" s="1"/>
  <c r="BA59" i="11" s="1"/>
  <c r="BB59" i="11" s="1"/>
  <c r="BC59" i="11" s="1"/>
  <c r="BD59" i="11" s="1"/>
  <c r="BE59" i="11" s="1"/>
  <c r="BF59" i="11" s="1"/>
  <c r="BG59" i="11" s="1"/>
  <c r="BH59" i="11" s="1"/>
  <c r="BI59" i="11" s="1"/>
  <c r="BJ59" i="11" s="1"/>
  <c r="BK59" i="11" s="1"/>
  <c r="BL59" i="11" s="1"/>
  <c r="BM59" i="11" s="1"/>
  <c r="BN59" i="11" s="1"/>
  <c r="BO59" i="11" s="1"/>
  <c r="BP59" i="11" s="1"/>
  <c r="BQ59" i="11" s="1"/>
  <c r="BR59" i="11" s="1"/>
  <c r="BS59" i="11" s="1"/>
  <c r="BT59" i="11" s="1"/>
  <c r="BU59" i="11" s="1"/>
  <c r="BV59" i="11" s="1"/>
  <c r="BW59" i="11" s="1"/>
  <c r="BX59" i="11" s="1"/>
  <c r="BY59" i="11" s="1"/>
  <c r="BZ59" i="11" s="1"/>
  <c r="CA59" i="11" s="1"/>
  <c r="CB59" i="11" s="1"/>
  <c r="CC59" i="11" s="1"/>
  <c r="CD59" i="11" s="1"/>
  <c r="CE59" i="11" s="1"/>
  <c r="CF59" i="11" s="1"/>
  <c r="CG59" i="11" s="1"/>
  <c r="AC60" i="11"/>
  <c r="AD60" i="11" s="1"/>
  <c r="AE60" i="11" s="1"/>
  <c r="AF60" i="11"/>
  <c r="AG60" i="11" s="1"/>
  <c r="AH60" i="11" s="1"/>
  <c r="AI60" i="11" s="1"/>
  <c r="AJ60" i="11" s="1"/>
  <c r="AK60" i="11" s="1"/>
  <c r="AL60" i="11" s="1"/>
  <c r="AM60" i="11" s="1"/>
  <c r="AN60" i="11" s="1"/>
  <c r="AO60" i="11" s="1"/>
  <c r="AP60" i="11" s="1"/>
  <c r="AQ60" i="11" s="1"/>
  <c r="AR60" i="11" s="1"/>
  <c r="AS60" i="11" s="1"/>
  <c r="AT60" i="11" s="1"/>
  <c r="AU60" i="11" s="1"/>
  <c r="AV60" i="11" s="1"/>
  <c r="AW60" i="11" s="1"/>
  <c r="AX60" i="11" s="1"/>
  <c r="AY60" i="11" s="1"/>
  <c r="AZ60" i="11" s="1"/>
  <c r="BA60" i="11" s="1"/>
  <c r="BB60" i="11" s="1"/>
  <c r="BC60" i="11" s="1"/>
  <c r="BD60" i="11" s="1"/>
  <c r="BE60" i="11" s="1"/>
  <c r="BF60" i="11" s="1"/>
  <c r="BG60" i="11" s="1"/>
  <c r="BH60" i="11" s="1"/>
  <c r="BI60" i="11" s="1"/>
  <c r="BJ60" i="11" s="1"/>
  <c r="BK60" i="11" s="1"/>
  <c r="BL60" i="11" s="1"/>
  <c r="BM60" i="11" s="1"/>
  <c r="BN60" i="11" s="1"/>
  <c r="BO60" i="11" s="1"/>
  <c r="BP60" i="11" s="1"/>
  <c r="BQ60" i="11" s="1"/>
  <c r="BR60" i="11" s="1"/>
  <c r="BS60" i="11" s="1"/>
  <c r="BT60" i="11" s="1"/>
  <c r="BU60" i="11" s="1"/>
  <c r="BV60" i="11" s="1"/>
  <c r="BW60" i="11" s="1"/>
  <c r="BX60" i="11" s="1"/>
  <c r="BY60" i="11" s="1"/>
  <c r="BZ60" i="11" s="1"/>
  <c r="CA60" i="11" s="1"/>
  <c r="CB60" i="11" s="1"/>
  <c r="CC60" i="11" s="1"/>
  <c r="CD60" i="11" s="1"/>
  <c r="CE60" i="11" s="1"/>
  <c r="CF60" i="11" s="1"/>
  <c r="CG60" i="11" s="1"/>
  <c r="AC61" i="11"/>
  <c r="AD61" i="11" s="1"/>
  <c r="AE61" i="11" s="1"/>
  <c r="AF61" i="11"/>
  <c r="AG61" i="11" s="1"/>
  <c r="AH61" i="11" s="1"/>
  <c r="AI61" i="11"/>
  <c r="AJ61" i="11" s="1"/>
  <c r="AK61" i="11" s="1"/>
  <c r="AL61" i="11" s="1"/>
  <c r="AM61" i="11" s="1"/>
  <c r="AN61" i="11" s="1"/>
  <c r="AO61" i="11" s="1"/>
  <c r="AP61" i="11" s="1"/>
  <c r="AQ61" i="11" s="1"/>
  <c r="AR61" i="11" s="1"/>
  <c r="AS61" i="11" s="1"/>
  <c r="AT61" i="11" s="1"/>
  <c r="AU61" i="11" s="1"/>
  <c r="AV61" i="11" s="1"/>
  <c r="AW61" i="11" s="1"/>
  <c r="AX61" i="11" s="1"/>
  <c r="AY61" i="11" s="1"/>
  <c r="AZ61" i="11" s="1"/>
  <c r="BA61" i="11" s="1"/>
  <c r="BB61" i="11" s="1"/>
  <c r="BC61" i="11" s="1"/>
  <c r="BD61" i="11" s="1"/>
  <c r="BE61" i="11" s="1"/>
  <c r="BF61" i="11" s="1"/>
  <c r="BG61" i="11" s="1"/>
  <c r="BH61" i="11" s="1"/>
  <c r="BI61" i="11" s="1"/>
  <c r="BJ61" i="11" s="1"/>
  <c r="BK61" i="11" s="1"/>
  <c r="BL61" i="11" s="1"/>
  <c r="BM61" i="11" s="1"/>
  <c r="BN61" i="11" s="1"/>
  <c r="BO61" i="11" s="1"/>
  <c r="BP61" i="11" s="1"/>
  <c r="BQ61" i="11" s="1"/>
  <c r="BR61" i="11" s="1"/>
  <c r="BS61" i="11" s="1"/>
  <c r="BT61" i="11" s="1"/>
  <c r="BU61" i="11" s="1"/>
  <c r="BV61" i="11" s="1"/>
  <c r="BW61" i="11" s="1"/>
  <c r="BX61" i="11" s="1"/>
  <c r="BY61" i="11" s="1"/>
  <c r="BZ61" i="11" s="1"/>
  <c r="CA61" i="11" s="1"/>
  <c r="CB61" i="11" s="1"/>
  <c r="CC61" i="11" s="1"/>
  <c r="CD61" i="11" s="1"/>
  <c r="CE61" i="11" s="1"/>
  <c r="CF61" i="11" s="1"/>
  <c r="CG61" i="11" s="1"/>
  <c r="AC62" i="11"/>
  <c r="AD62" i="11" s="1"/>
  <c r="AE62" i="11" s="1"/>
  <c r="AF62" i="11" s="1"/>
  <c r="AG62" i="11" s="1"/>
  <c r="AH62" i="11" s="1"/>
  <c r="AI62" i="11" s="1"/>
  <c r="AJ62" i="11" s="1"/>
  <c r="AK62" i="11" s="1"/>
  <c r="AL62" i="11" s="1"/>
  <c r="AM62" i="11" s="1"/>
  <c r="AN62" i="11" s="1"/>
  <c r="AO62" i="11" s="1"/>
  <c r="AP62" i="11" s="1"/>
  <c r="AQ62" i="11" s="1"/>
  <c r="AR62" i="11" s="1"/>
  <c r="AS62" i="11" s="1"/>
  <c r="AT62" i="11" s="1"/>
  <c r="AU62" i="11" s="1"/>
  <c r="AV62" i="11" s="1"/>
  <c r="AW62" i="11" s="1"/>
  <c r="AX62" i="11" s="1"/>
  <c r="AY62" i="11" s="1"/>
  <c r="AZ62" i="11" s="1"/>
  <c r="BA62" i="11" s="1"/>
  <c r="BB62" i="11" s="1"/>
  <c r="BC62" i="11" s="1"/>
  <c r="BD62" i="11" s="1"/>
  <c r="BE62" i="11" s="1"/>
  <c r="BF62" i="11" s="1"/>
  <c r="BG62" i="11" s="1"/>
  <c r="BH62" i="11" s="1"/>
  <c r="BI62" i="11" s="1"/>
  <c r="BJ62" i="11" s="1"/>
  <c r="BK62" i="11" s="1"/>
  <c r="BL62" i="11" s="1"/>
  <c r="BM62" i="11" s="1"/>
  <c r="BN62" i="11" s="1"/>
  <c r="BO62" i="11" s="1"/>
  <c r="BP62" i="11" s="1"/>
  <c r="BQ62" i="11" s="1"/>
  <c r="BR62" i="11" s="1"/>
  <c r="BS62" i="11" s="1"/>
  <c r="BT62" i="11" s="1"/>
  <c r="BU62" i="11" s="1"/>
  <c r="BV62" i="11" s="1"/>
  <c r="BW62" i="11" s="1"/>
  <c r="BX62" i="11" s="1"/>
  <c r="BY62" i="11" s="1"/>
  <c r="BZ62" i="11" s="1"/>
  <c r="CA62" i="11" s="1"/>
  <c r="CB62" i="11" s="1"/>
  <c r="CC62" i="11" s="1"/>
  <c r="CD62" i="11" s="1"/>
  <c r="CE62" i="11" s="1"/>
  <c r="CF62" i="11" s="1"/>
  <c r="CG62" i="11" s="1"/>
  <c r="AC63" i="11"/>
  <c r="AD63" i="11"/>
  <c r="AE63" i="11"/>
  <c r="AF63" i="11" s="1"/>
  <c r="AG63" i="11" s="1"/>
  <c r="AH63" i="11" s="1"/>
  <c r="AI63" i="11" s="1"/>
  <c r="AJ63" i="11" s="1"/>
  <c r="AK63" i="11" s="1"/>
  <c r="AL63" i="11" s="1"/>
  <c r="AM63" i="11" s="1"/>
  <c r="AN63" i="11" s="1"/>
  <c r="AO63" i="11" s="1"/>
  <c r="AP63" i="11" s="1"/>
  <c r="AQ63" i="11" s="1"/>
  <c r="AR63" i="11" s="1"/>
  <c r="AS63" i="11" s="1"/>
  <c r="AT63" i="11" s="1"/>
  <c r="AU63" i="11" s="1"/>
  <c r="AV63" i="11" s="1"/>
  <c r="AW63" i="11" s="1"/>
  <c r="AX63" i="11" s="1"/>
  <c r="AY63" i="11" s="1"/>
  <c r="AZ63" i="11" s="1"/>
  <c r="BA63" i="11" s="1"/>
  <c r="BB63" i="11" s="1"/>
  <c r="BC63" i="11" s="1"/>
  <c r="BD63" i="11" s="1"/>
  <c r="BE63" i="11" s="1"/>
  <c r="BF63" i="11" s="1"/>
  <c r="BG63" i="11" s="1"/>
  <c r="BH63" i="11" s="1"/>
  <c r="BI63" i="11" s="1"/>
  <c r="BJ63" i="11" s="1"/>
  <c r="BK63" i="11" s="1"/>
  <c r="BL63" i="11" s="1"/>
  <c r="BM63" i="11" s="1"/>
  <c r="BN63" i="11" s="1"/>
  <c r="BO63" i="11" s="1"/>
  <c r="BP63" i="11" s="1"/>
  <c r="BQ63" i="11" s="1"/>
  <c r="BR63" i="11" s="1"/>
  <c r="BS63" i="11" s="1"/>
  <c r="BT63" i="11" s="1"/>
  <c r="BU63" i="11" s="1"/>
  <c r="BV63" i="11" s="1"/>
  <c r="BW63" i="11" s="1"/>
  <c r="BX63" i="11" s="1"/>
  <c r="BY63" i="11" s="1"/>
  <c r="BZ63" i="11" s="1"/>
  <c r="CA63" i="11" s="1"/>
  <c r="CB63" i="11" s="1"/>
  <c r="CC63" i="11" s="1"/>
  <c r="CD63" i="11" s="1"/>
  <c r="CE63" i="11" s="1"/>
  <c r="CF63" i="11" s="1"/>
  <c r="CG63" i="11" s="1"/>
  <c r="AC64" i="11"/>
  <c r="AD64" i="11" s="1"/>
  <c r="AE64" i="11" s="1"/>
  <c r="AF64" i="11" s="1"/>
  <c r="AG64" i="11" s="1"/>
  <c r="AH64" i="11" s="1"/>
  <c r="AI64" i="11" s="1"/>
  <c r="AJ64" i="11" s="1"/>
  <c r="AK64" i="11" s="1"/>
  <c r="AL64" i="11" s="1"/>
  <c r="AM64" i="11" s="1"/>
  <c r="AN64" i="11" s="1"/>
  <c r="AO64" i="11" s="1"/>
  <c r="AP64" i="11" s="1"/>
  <c r="AQ64" i="11" s="1"/>
  <c r="AR64" i="11" s="1"/>
  <c r="AS64" i="11" s="1"/>
  <c r="AT64" i="11" s="1"/>
  <c r="AU64" i="11" s="1"/>
  <c r="AV64" i="11" s="1"/>
  <c r="AW64" i="11" s="1"/>
  <c r="AX64" i="11" s="1"/>
  <c r="AY64" i="11" s="1"/>
  <c r="AZ64" i="11" s="1"/>
  <c r="BA64" i="11" s="1"/>
  <c r="BB64" i="11" s="1"/>
  <c r="BC64" i="11" s="1"/>
  <c r="BD64" i="11" s="1"/>
  <c r="BE64" i="11" s="1"/>
  <c r="BF64" i="11" s="1"/>
  <c r="BG64" i="11" s="1"/>
  <c r="BH64" i="11" s="1"/>
  <c r="BI64" i="11" s="1"/>
  <c r="BJ64" i="11" s="1"/>
  <c r="BK64" i="11" s="1"/>
  <c r="BL64" i="11" s="1"/>
  <c r="BM64" i="11" s="1"/>
  <c r="BN64" i="11" s="1"/>
  <c r="BO64" i="11" s="1"/>
  <c r="BP64" i="11" s="1"/>
  <c r="BQ64" i="11" s="1"/>
  <c r="BR64" i="11" s="1"/>
  <c r="BS64" i="11" s="1"/>
  <c r="BT64" i="11" s="1"/>
  <c r="BU64" i="11" s="1"/>
  <c r="BV64" i="11" s="1"/>
  <c r="BW64" i="11" s="1"/>
  <c r="BX64" i="11" s="1"/>
  <c r="BY64" i="11" s="1"/>
  <c r="BZ64" i="11" s="1"/>
  <c r="CA64" i="11" s="1"/>
  <c r="CB64" i="11" s="1"/>
  <c r="CC64" i="11" s="1"/>
  <c r="CD64" i="11" s="1"/>
  <c r="CE64" i="11" s="1"/>
  <c r="CF64" i="11" s="1"/>
  <c r="CG64" i="11" s="1"/>
  <c r="AC65" i="11"/>
  <c r="AD65" i="11" s="1"/>
  <c r="AE65" i="11" s="1"/>
  <c r="AF65" i="11" s="1"/>
  <c r="AG65" i="11" s="1"/>
  <c r="AH65" i="11" s="1"/>
  <c r="AI65" i="11" s="1"/>
  <c r="AJ65" i="11" s="1"/>
  <c r="AK65" i="11" s="1"/>
  <c r="AL65" i="11" s="1"/>
  <c r="AM65" i="11" s="1"/>
  <c r="AN65" i="11" s="1"/>
  <c r="AO65" i="11" s="1"/>
  <c r="AP65" i="11" s="1"/>
  <c r="AQ65" i="11" s="1"/>
  <c r="AR65" i="11" s="1"/>
  <c r="AS65" i="11" s="1"/>
  <c r="AT65" i="11" s="1"/>
  <c r="AU65" i="11" s="1"/>
  <c r="AV65" i="11" s="1"/>
  <c r="AW65" i="11" s="1"/>
  <c r="AX65" i="11" s="1"/>
  <c r="AY65" i="11" s="1"/>
  <c r="AZ65" i="11" s="1"/>
  <c r="BA65" i="11" s="1"/>
  <c r="BB65" i="11" s="1"/>
  <c r="BC65" i="11" s="1"/>
  <c r="BD65" i="11" s="1"/>
  <c r="BE65" i="11" s="1"/>
  <c r="BF65" i="11" s="1"/>
  <c r="BG65" i="11" s="1"/>
  <c r="BH65" i="11" s="1"/>
  <c r="BI65" i="11" s="1"/>
  <c r="BJ65" i="11" s="1"/>
  <c r="BK65" i="11" s="1"/>
  <c r="BL65" i="11" s="1"/>
  <c r="BM65" i="11" s="1"/>
  <c r="BN65" i="11" s="1"/>
  <c r="BO65" i="11" s="1"/>
  <c r="BP65" i="11" s="1"/>
  <c r="BQ65" i="11" s="1"/>
  <c r="BR65" i="11" s="1"/>
  <c r="BS65" i="11" s="1"/>
  <c r="BT65" i="11" s="1"/>
  <c r="BU65" i="11" s="1"/>
  <c r="BV65" i="11" s="1"/>
  <c r="BW65" i="11" s="1"/>
  <c r="BX65" i="11" s="1"/>
  <c r="BY65" i="11" s="1"/>
  <c r="BZ65" i="11" s="1"/>
  <c r="CA65" i="11" s="1"/>
  <c r="CB65" i="11" s="1"/>
  <c r="CC65" i="11" s="1"/>
  <c r="CD65" i="11" s="1"/>
  <c r="CE65" i="11" s="1"/>
  <c r="CF65" i="11" s="1"/>
  <c r="CG65" i="11" s="1"/>
  <c r="AC66" i="11"/>
  <c r="AD66" i="11" s="1"/>
  <c r="AE66" i="11" s="1"/>
  <c r="AF66" i="11" s="1"/>
  <c r="AG66" i="11" s="1"/>
  <c r="AH66" i="11" s="1"/>
  <c r="AI66" i="11" s="1"/>
  <c r="AJ66" i="11" s="1"/>
  <c r="AK66" i="11" s="1"/>
  <c r="AL66" i="11" s="1"/>
  <c r="AM66" i="11" s="1"/>
  <c r="AN66" i="11" s="1"/>
  <c r="AO66" i="11" s="1"/>
  <c r="AP66" i="11" s="1"/>
  <c r="AQ66" i="11" s="1"/>
  <c r="AR66" i="11" s="1"/>
  <c r="AS66" i="11" s="1"/>
  <c r="AT66" i="11" s="1"/>
  <c r="AU66" i="11" s="1"/>
  <c r="AV66" i="11" s="1"/>
  <c r="AW66" i="11" s="1"/>
  <c r="AX66" i="11" s="1"/>
  <c r="AY66" i="11" s="1"/>
  <c r="AZ66" i="11" s="1"/>
  <c r="BA66" i="11" s="1"/>
  <c r="BB66" i="11" s="1"/>
  <c r="BC66" i="11" s="1"/>
  <c r="BD66" i="11" s="1"/>
  <c r="BE66" i="11" s="1"/>
  <c r="BF66" i="11" s="1"/>
  <c r="BG66" i="11" s="1"/>
  <c r="BH66" i="11" s="1"/>
  <c r="BI66" i="11" s="1"/>
  <c r="BJ66" i="11" s="1"/>
  <c r="BK66" i="11" s="1"/>
  <c r="BL66" i="11" s="1"/>
  <c r="BM66" i="11" s="1"/>
  <c r="BN66" i="11" s="1"/>
  <c r="BO66" i="11" s="1"/>
  <c r="BP66" i="11" s="1"/>
  <c r="BQ66" i="11" s="1"/>
  <c r="BR66" i="11" s="1"/>
  <c r="BS66" i="11" s="1"/>
  <c r="BT66" i="11" s="1"/>
  <c r="BU66" i="11" s="1"/>
  <c r="BV66" i="11" s="1"/>
  <c r="BW66" i="11" s="1"/>
  <c r="BX66" i="11" s="1"/>
  <c r="BY66" i="11" s="1"/>
  <c r="BZ66" i="11" s="1"/>
  <c r="CA66" i="11" s="1"/>
  <c r="CB66" i="11" s="1"/>
  <c r="CC66" i="11" s="1"/>
  <c r="CD66" i="11" s="1"/>
  <c r="CE66" i="11" s="1"/>
  <c r="CF66" i="11" s="1"/>
  <c r="CG66" i="11" s="1"/>
  <c r="AC67" i="11"/>
  <c r="AD67" i="11" s="1"/>
  <c r="AE67" i="11" s="1"/>
  <c r="AF67" i="11" s="1"/>
  <c r="AG67" i="11" s="1"/>
  <c r="AH67" i="11" s="1"/>
  <c r="AI67" i="11" s="1"/>
  <c r="AJ67" i="11" s="1"/>
  <c r="AK67" i="11" s="1"/>
  <c r="AL67" i="11" s="1"/>
  <c r="AM67" i="11" s="1"/>
  <c r="AN67" i="11" s="1"/>
  <c r="AO67" i="11" s="1"/>
  <c r="AP67" i="11" s="1"/>
  <c r="AQ67" i="11" s="1"/>
  <c r="AR67" i="11" s="1"/>
  <c r="AS67" i="11" s="1"/>
  <c r="AT67" i="11" s="1"/>
  <c r="AU67" i="11" s="1"/>
  <c r="AV67" i="11" s="1"/>
  <c r="AW67" i="11" s="1"/>
  <c r="AX67" i="11" s="1"/>
  <c r="AY67" i="11" s="1"/>
  <c r="AZ67" i="11" s="1"/>
  <c r="BA67" i="11" s="1"/>
  <c r="BB67" i="11" s="1"/>
  <c r="BC67" i="11" s="1"/>
  <c r="BD67" i="11" s="1"/>
  <c r="BE67" i="11" s="1"/>
  <c r="BF67" i="11" s="1"/>
  <c r="BG67" i="11" s="1"/>
  <c r="BH67" i="11" s="1"/>
  <c r="BI67" i="11" s="1"/>
  <c r="BJ67" i="11" s="1"/>
  <c r="BK67" i="11" s="1"/>
  <c r="BL67" i="11" s="1"/>
  <c r="BM67" i="11" s="1"/>
  <c r="BN67" i="11" s="1"/>
  <c r="BO67" i="11" s="1"/>
  <c r="BP67" i="11" s="1"/>
  <c r="BQ67" i="11" s="1"/>
  <c r="BR67" i="11" s="1"/>
  <c r="BS67" i="11" s="1"/>
  <c r="BT67" i="11" s="1"/>
  <c r="BU67" i="11" s="1"/>
  <c r="BV67" i="11" s="1"/>
  <c r="BW67" i="11" s="1"/>
  <c r="BX67" i="11" s="1"/>
  <c r="BY67" i="11" s="1"/>
  <c r="BZ67" i="11" s="1"/>
  <c r="CA67" i="11" s="1"/>
  <c r="CB67" i="11" s="1"/>
  <c r="CC67" i="11" s="1"/>
  <c r="CD67" i="11" s="1"/>
  <c r="CE67" i="11" s="1"/>
  <c r="CF67" i="11" s="1"/>
  <c r="CG67" i="11" s="1"/>
  <c r="AC68" i="11"/>
  <c r="AD68" i="11" s="1"/>
  <c r="AE68" i="11" s="1"/>
  <c r="AF68" i="11" s="1"/>
  <c r="AG68" i="11" s="1"/>
  <c r="AH68" i="11" s="1"/>
  <c r="AI68" i="11" s="1"/>
  <c r="AJ68" i="11" s="1"/>
  <c r="AK68" i="11" s="1"/>
  <c r="AL68" i="11" s="1"/>
  <c r="AM68" i="11" s="1"/>
  <c r="AN68" i="11" s="1"/>
  <c r="AO68" i="11" s="1"/>
  <c r="AP68" i="11" s="1"/>
  <c r="AQ68" i="11" s="1"/>
  <c r="AR68" i="11"/>
  <c r="AS68" i="11" s="1"/>
  <c r="AT68" i="11" s="1"/>
  <c r="AU68" i="11"/>
  <c r="AV68" i="11" s="1"/>
  <c r="AW68" i="11" s="1"/>
  <c r="AX68" i="11" s="1"/>
  <c r="AY68" i="11" s="1"/>
  <c r="AZ68" i="11" s="1"/>
  <c r="BA68" i="11" s="1"/>
  <c r="BB68" i="11" s="1"/>
  <c r="BC68" i="11" s="1"/>
  <c r="BD68" i="11" s="1"/>
  <c r="BE68" i="11" s="1"/>
  <c r="BF68" i="11" s="1"/>
  <c r="BG68" i="11" s="1"/>
  <c r="BH68" i="11" s="1"/>
  <c r="BI68" i="11" s="1"/>
  <c r="BJ68" i="11" s="1"/>
  <c r="BK68" i="11" s="1"/>
  <c r="BL68" i="11" s="1"/>
  <c r="BM68" i="11" s="1"/>
  <c r="BN68" i="11" s="1"/>
  <c r="BO68" i="11" s="1"/>
  <c r="BP68" i="11" s="1"/>
  <c r="BQ68" i="11" s="1"/>
  <c r="BR68" i="11" s="1"/>
  <c r="BS68" i="11" s="1"/>
  <c r="BT68" i="11" s="1"/>
  <c r="BU68" i="11" s="1"/>
  <c r="BV68" i="11" s="1"/>
  <c r="BW68" i="11" s="1"/>
  <c r="BX68" i="11" s="1"/>
  <c r="BY68" i="11" s="1"/>
  <c r="BZ68" i="11" s="1"/>
  <c r="CA68" i="11" s="1"/>
  <c r="CB68" i="11" s="1"/>
  <c r="CC68" i="11" s="1"/>
  <c r="CD68" i="11" s="1"/>
  <c r="CE68" i="11" s="1"/>
  <c r="CF68" i="11" s="1"/>
  <c r="CG68" i="11" s="1"/>
  <c r="AC69" i="11"/>
  <c r="AD69" i="11"/>
  <c r="AE69" i="11" s="1"/>
  <c r="AF69" i="11" s="1"/>
  <c r="AG69" i="11" s="1"/>
  <c r="AH69" i="11" s="1"/>
  <c r="AI69" i="11" s="1"/>
  <c r="AJ69" i="11" s="1"/>
  <c r="AK69" i="11" s="1"/>
  <c r="AL69" i="11" s="1"/>
  <c r="AM69" i="11" s="1"/>
  <c r="AN69" i="11" s="1"/>
  <c r="AO69" i="11" s="1"/>
  <c r="AP69" i="11" s="1"/>
  <c r="AQ69" i="11" s="1"/>
  <c r="AR69" i="11" s="1"/>
  <c r="AS69" i="11" s="1"/>
  <c r="AT69" i="11" s="1"/>
  <c r="AU69" i="11" s="1"/>
  <c r="AV69" i="11" s="1"/>
  <c r="AW69" i="11" s="1"/>
  <c r="AX69" i="11" s="1"/>
  <c r="AY69" i="11" s="1"/>
  <c r="AZ69" i="11" s="1"/>
  <c r="BA69" i="11" s="1"/>
  <c r="BB69" i="11" s="1"/>
  <c r="BC69" i="11" s="1"/>
  <c r="BD69" i="11" s="1"/>
  <c r="BE69" i="11" s="1"/>
  <c r="BF69" i="11" s="1"/>
  <c r="BG69" i="11" s="1"/>
  <c r="BH69" i="11" s="1"/>
  <c r="BI69" i="11" s="1"/>
  <c r="BJ69" i="11" s="1"/>
  <c r="BK69" i="11" s="1"/>
  <c r="BL69" i="11" s="1"/>
  <c r="BM69" i="11" s="1"/>
  <c r="BN69" i="11" s="1"/>
  <c r="BO69" i="11" s="1"/>
  <c r="BP69" i="11" s="1"/>
  <c r="BQ69" i="11" s="1"/>
  <c r="BR69" i="11" s="1"/>
  <c r="BS69" i="11" s="1"/>
  <c r="BT69" i="11" s="1"/>
  <c r="BU69" i="11" s="1"/>
  <c r="BV69" i="11" s="1"/>
  <c r="BW69" i="11" s="1"/>
  <c r="BX69" i="11" s="1"/>
  <c r="BY69" i="11" s="1"/>
  <c r="BZ69" i="11" s="1"/>
  <c r="CA69" i="11" s="1"/>
  <c r="CB69" i="11" s="1"/>
  <c r="CC69" i="11" s="1"/>
  <c r="CD69" i="11" s="1"/>
  <c r="CE69" i="11" s="1"/>
  <c r="CF69" i="11" s="1"/>
  <c r="CG69" i="11" s="1"/>
  <c r="AC70" i="11"/>
  <c r="AD70" i="11" s="1"/>
  <c r="AE70" i="11" s="1"/>
  <c r="AF70" i="11" s="1"/>
  <c r="AG70" i="11" s="1"/>
  <c r="AH70" i="11"/>
  <c r="AI70" i="11" s="1"/>
  <c r="AJ70" i="11" s="1"/>
  <c r="AK70" i="11" s="1"/>
  <c r="AL70" i="11" s="1"/>
  <c r="AM70" i="11" s="1"/>
  <c r="AN70" i="11" s="1"/>
  <c r="AO70" i="11" s="1"/>
  <c r="AP70" i="11" s="1"/>
  <c r="AQ70" i="11" s="1"/>
  <c r="AR70" i="11" s="1"/>
  <c r="AS70" i="11" s="1"/>
  <c r="AT70" i="11" s="1"/>
  <c r="AU70" i="11" s="1"/>
  <c r="AV70" i="11" s="1"/>
  <c r="AW70" i="11" s="1"/>
  <c r="AX70" i="11" s="1"/>
  <c r="AY70" i="11" s="1"/>
  <c r="AZ70" i="11" s="1"/>
  <c r="BA70" i="11" s="1"/>
  <c r="BB70" i="11" s="1"/>
  <c r="BC70" i="11" s="1"/>
  <c r="BD70" i="11" s="1"/>
  <c r="BE70" i="11" s="1"/>
  <c r="BF70" i="11" s="1"/>
  <c r="BG70" i="11" s="1"/>
  <c r="BH70" i="11" s="1"/>
  <c r="BI70" i="11" s="1"/>
  <c r="BJ70" i="11" s="1"/>
  <c r="BK70" i="11" s="1"/>
  <c r="BL70" i="11" s="1"/>
  <c r="BM70" i="11" s="1"/>
  <c r="BN70" i="11" s="1"/>
  <c r="BO70" i="11" s="1"/>
  <c r="BP70" i="11" s="1"/>
  <c r="BQ70" i="11" s="1"/>
  <c r="BR70" i="11" s="1"/>
  <c r="BS70" i="11" s="1"/>
  <c r="BT70" i="11" s="1"/>
  <c r="BU70" i="11" s="1"/>
  <c r="BV70" i="11" s="1"/>
  <c r="BW70" i="11" s="1"/>
  <c r="BX70" i="11" s="1"/>
  <c r="BY70" i="11" s="1"/>
  <c r="BZ70" i="11" s="1"/>
  <c r="CA70" i="11" s="1"/>
  <c r="CB70" i="11" s="1"/>
  <c r="CC70" i="11" s="1"/>
  <c r="CD70" i="11" s="1"/>
  <c r="CE70" i="11" s="1"/>
  <c r="CF70" i="11" s="1"/>
  <c r="CG70" i="11" s="1"/>
  <c r="AC71" i="11"/>
  <c r="AD71" i="11"/>
  <c r="AE71" i="11" s="1"/>
  <c r="AF71" i="11" s="1"/>
  <c r="AG71" i="11" s="1"/>
  <c r="AH71" i="11" s="1"/>
  <c r="AI71" i="11" s="1"/>
  <c r="AJ71" i="11" s="1"/>
  <c r="AK71" i="11" s="1"/>
  <c r="AL71" i="11" s="1"/>
  <c r="AM71" i="11" s="1"/>
  <c r="AN71" i="11" s="1"/>
  <c r="AO71" i="11" s="1"/>
  <c r="AP71" i="11" s="1"/>
  <c r="AQ71" i="11" s="1"/>
  <c r="AR71" i="11" s="1"/>
  <c r="AS71" i="11" s="1"/>
  <c r="AT71" i="11" s="1"/>
  <c r="AU71" i="11" s="1"/>
  <c r="AV71" i="11" s="1"/>
  <c r="AW71" i="11" s="1"/>
  <c r="AX71" i="11" s="1"/>
  <c r="AY71" i="11" s="1"/>
  <c r="AZ71" i="11" s="1"/>
  <c r="BA71" i="11" s="1"/>
  <c r="BB71" i="11" s="1"/>
  <c r="BC71" i="11" s="1"/>
  <c r="BD71" i="11" s="1"/>
  <c r="BE71" i="11" s="1"/>
  <c r="BF71" i="11" s="1"/>
  <c r="BG71" i="11" s="1"/>
  <c r="BH71" i="11" s="1"/>
  <c r="BI71" i="11" s="1"/>
  <c r="BJ71" i="11" s="1"/>
  <c r="BK71" i="11" s="1"/>
  <c r="BL71" i="11" s="1"/>
  <c r="BM71" i="11" s="1"/>
  <c r="BN71" i="11" s="1"/>
  <c r="BO71" i="11" s="1"/>
  <c r="BP71" i="11" s="1"/>
  <c r="BQ71" i="11" s="1"/>
  <c r="BR71" i="11" s="1"/>
  <c r="BS71" i="11" s="1"/>
  <c r="BT71" i="11" s="1"/>
  <c r="BU71" i="11" s="1"/>
  <c r="BV71" i="11" s="1"/>
  <c r="BW71" i="11" s="1"/>
  <c r="BX71" i="11" s="1"/>
  <c r="BY71" i="11" s="1"/>
  <c r="BZ71" i="11" s="1"/>
  <c r="CA71" i="11" s="1"/>
  <c r="CB71" i="11" s="1"/>
  <c r="CC71" i="11" s="1"/>
  <c r="CD71" i="11" s="1"/>
  <c r="CE71" i="11" s="1"/>
  <c r="CF71" i="11" s="1"/>
  <c r="CG71" i="11" s="1"/>
  <c r="AC72" i="11"/>
  <c r="AD72" i="11" s="1"/>
  <c r="AE72" i="11" s="1"/>
  <c r="AF72" i="11" s="1"/>
  <c r="AG72" i="11" s="1"/>
  <c r="AH72" i="11" s="1"/>
  <c r="AI72" i="11" s="1"/>
  <c r="AJ72" i="11" s="1"/>
  <c r="AK72" i="11" s="1"/>
  <c r="AL72" i="11" s="1"/>
  <c r="AM72" i="11" s="1"/>
  <c r="AN72" i="11" s="1"/>
  <c r="AO72" i="11" s="1"/>
  <c r="AP72" i="11" s="1"/>
  <c r="AQ72" i="11" s="1"/>
  <c r="AR72" i="11" s="1"/>
  <c r="AS72" i="11" s="1"/>
  <c r="AT72" i="11" s="1"/>
  <c r="AU72" i="11" s="1"/>
  <c r="AV72" i="11" s="1"/>
  <c r="AW72" i="11" s="1"/>
  <c r="AX72" i="11" s="1"/>
  <c r="AY72" i="11" s="1"/>
  <c r="AZ72" i="11" s="1"/>
  <c r="BA72" i="11" s="1"/>
  <c r="BB72" i="11" s="1"/>
  <c r="BC72" i="11" s="1"/>
  <c r="BD72" i="11" s="1"/>
  <c r="BE72" i="11" s="1"/>
  <c r="BF72" i="11" s="1"/>
  <c r="BG72" i="11" s="1"/>
  <c r="BH72" i="11" s="1"/>
  <c r="BI72" i="11" s="1"/>
  <c r="BJ72" i="11" s="1"/>
  <c r="BK72" i="11" s="1"/>
  <c r="BL72" i="11" s="1"/>
  <c r="BM72" i="11" s="1"/>
  <c r="BN72" i="11" s="1"/>
  <c r="BO72" i="11" s="1"/>
  <c r="BP72" i="11" s="1"/>
  <c r="BQ72" i="11" s="1"/>
  <c r="BR72" i="11" s="1"/>
  <c r="BS72" i="11" s="1"/>
  <c r="BT72" i="11" s="1"/>
  <c r="BU72" i="11" s="1"/>
  <c r="BV72" i="11" s="1"/>
  <c r="BW72" i="11" s="1"/>
  <c r="BX72" i="11" s="1"/>
  <c r="BY72" i="11" s="1"/>
  <c r="BZ72" i="11" s="1"/>
  <c r="CA72" i="11" s="1"/>
  <c r="CB72" i="11" s="1"/>
  <c r="CC72" i="11" s="1"/>
  <c r="CD72" i="11" s="1"/>
  <c r="CE72" i="11" s="1"/>
  <c r="CF72" i="11" s="1"/>
  <c r="CG72" i="11" s="1"/>
  <c r="AC73" i="11"/>
  <c r="AD73" i="11" s="1"/>
  <c r="AE73" i="11" s="1"/>
  <c r="AF73" i="11" s="1"/>
  <c r="AG73" i="11" s="1"/>
  <c r="AH73" i="11" s="1"/>
  <c r="AI73" i="11" s="1"/>
  <c r="AJ73" i="11" s="1"/>
  <c r="AK73" i="11" s="1"/>
  <c r="AL73" i="11" s="1"/>
  <c r="AM73" i="11" s="1"/>
  <c r="AN73" i="11" s="1"/>
  <c r="AO73" i="11" s="1"/>
  <c r="AP73" i="11" s="1"/>
  <c r="AQ73" i="11" s="1"/>
  <c r="AR73" i="11" s="1"/>
  <c r="AS73" i="11" s="1"/>
  <c r="AT73" i="11" s="1"/>
  <c r="AU73" i="11"/>
  <c r="AV73" i="11" s="1"/>
  <c r="AW73" i="11" s="1"/>
  <c r="AX73" i="11" s="1"/>
  <c r="AY73" i="11" s="1"/>
  <c r="AZ73" i="11" s="1"/>
  <c r="BA73" i="11" s="1"/>
  <c r="BB73" i="11" s="1"/>
  <c r="BC73" i="11" s="1"/>
  <c r="BD73" i="11" s="1"/>
  <c r="BE73" i="11" s="1"/>
  <c r="BF73" i="11" s="1"/>
  <c r="BG73" i="11" s="1"/>
  <c r="BH73" i="11" s="1"/>
  <c r="BI73" i="11" s="1"/>
  <c r="BJ73" i="11" s="1"/>
  <c r="BK73" i="11" s="1"/>
  <c r="BL73" i="11" s="1"/>
  <c r="BM73" i="11" s="1"/>
  <c r="BN73" i="11" s="1"/>
  <c r="BO73" i="11" s="1"/>
  <c r="BP73" i="11" s="1"/>
  <c r="BQ73" i="11" s="1"/>
  <c r="BR73" i="11" s="1"/>
  <c r="BS73" i="11" s="1"/>
  <c r="BT73" i="11" s="1"/>
  <c r="BU73" i="11" s="1"/>
  <c r="BV73" i="11" s="1"/>
  <c r="BW73" i="11" s="1"/>
  <c r="BX73" i="11" s="1"/>
  <c r="BY73" i="11" s="1"/>
  <c r="BZ73" i="11" s="1"/>
  <c r="CA73" i="11" s="1"/>
  <c r="CB73" i="11" s="1"/>
  <c r="CC73" i="11" s="1"/>
  <c r="CD73" i="11" s="1"/>
  <c r="CE73" i="11" s="1"/>
  <c r="CF73" i="11" s="1"/>
  <c r="CG73" i="11" s="1"/>
  <c r="AC74" i="11"/>
  <c r="AD74" i="11"/>
  <c r="AE74" i="11" s="1"/>
  <c r="AF74" i="11" s="1"/>
  <c r="AG74" i="11" s="1"/>
  <c r="AH74" i="11" s="1"/>
  <c r="AI74" i="11" s="1"/>
  <c r="AJ74" i="11" s="1"/>
  <c r="AK74" i="11" s="1"/>
  <c r="AL74" i="11" s="1"/>
  <c r="AM74" i="11" s="1"/>
  <c r="AN74" i="11" s="1"/>
  <c r="AO74" i="11" s="1"/>
  <c r="AP74" i="11" s="1"/>
  <c r="AQ74" i="11" s="1"/>
  <c r="AR74" i="11" s="1"/>
  <c r="AS74" i="11" s="1"/>
  <c r="AT74" i="11" s="1"/>
  <c r="AU74" i="11" s="1"/>
  <c r="AV74" i="11" s="1"/>
  <c r="AW74" i="11" s="1"/>
  <c r="AX74" i="11" s="1"/>
  <c r="AY74" i="11" s="1"/>
  <c r="AZ74" i="11" s="1"/>
  <c r="BA74" i="11" s="1"/>
  <c r="BB74" i="11" s="1"/>
  <c r="BC74" i="11" s="1"/>
  <c r="BD74" i="11" s="1"/>
  <c r="BE74" i="11" s="1"/>
  <c r="BF74" i="11" s="1"/>
  <c r="BG74" i="11" s="1"/>
  <c r="BH74" i="11" s="1"/>
  <c r="BI74" i="11" s="1"/>
  <c r="BJ74" i="11" s="1"/>
  <c r="BK74" i="11" s="1"/>
  <c r="BL74" i="11" s="1"/>
  <c r="BM74" i="11" s="1"/>
  <c r="BN74" i="11" s="1"/>
  <c r="BO74" i="11" s="1"/>
  <c r="BP74" i="11" s="1"/>
  <c r="BQ74" i="11" s="1"/>
  <c r="BR74" i="11" s="1"/>
  <c r="BS74" i="11" s="1"/>
  <c r="BT74" i="11" s="1"/>
  <c r="BU74" i="11" s="1"/>
  <c r="BV74" i="11" s="1"/>
  <c r="BW74" i="11" s="1"/>
  <c r="BX74" i="11" s="1"/>
  <c r="BY74" i="11" s="1"/>
  <c r="BZ74" i="11" s="1"/>
  <c r="CA74" i="11" s="1"/>
  <c r="CB74" i="11" s="1"/>
  <c r="CC74" i="11" s="1"/>
  <c r="CD74" i="11" s="1"/>
  <c r="CE74" i="11" s="1"/>
  <c r="CF74" i="11" s="1"/>
  <c r="CG74" i="11" s="1"/>
  <c r="AC75" i="11"/>
  <c r="AD75" i="11" s="1"/>
  <c r="AE75" i="11" s="1"/>
  <c r="AF75" i="11" s="1"/>
  <c r="AG75" i="11" s="1"/>
  <c r="AH75" i="11" s="1"/>
  <c r="AI75" i="11" s="1"/>
  <c r="AJ75" i="11" s="1"/>
  <c r="AK75" i="11" s="1"/>
  <c r="AL75" i="11" s="1"/>
  <c r="AM75" i="11" s="1"/>
  <c r="AN75" i="11" s="1"/>
  <c r="AO75" i="11" s="1"/>
  <c r="AP75" i="11" s="1"/>
  <c r="AQ75" i="11" s="1"/>
  <c r="AR75" i="11" s="1"/>
  <c r="AS75" i="11" s="1"/>
  <c r="AT75" i="11" s="1"/>
  <c r="AU75" i="11" s="1"/>
  <c r="AV75" i="11" s="1"/>
  <c r="AW75" i="11" s="1"/>
  <c r="AX75" i="11" s="1"/>
  <c r="AY75" i="11" s="1"/>
  <c r="AZ75" i="11" s="1"/>
  <c r="BA75" i="11" s="1"/>
  <c r="BB75" i="11" s="1"/>
  <c r="BC75" i="11" s="1"/>
  <c r="BD75" i="11" s="1"/>
  <c r="BE75" i="11" s="1"/>
  <c r="BF75" i="11" s="1"/>
  <c r="BG75" i="11" s="1"/>
  <c r="BH75" i="11" s="1"/>
  <c r="BI75" i="11" s="1"/>
  <c r="BJ75" i="11" s="1"/>
  <c r="BK75" i="11" s="1"/>
  <c r="BL75" i="11" s="1"/>
  <c r="BM75" i="11" s="1"/>
  <c r="BN75" i="11" s="1"/>
  <c r="BO75" i="11" s="1"/>
  <c r="BP75" i="11" s="1"/>
  <c r="BQ75" i="11" s="1"/>
  <c r="BR75" i="11" s="1"/>
  <c r="BS75" i="11" s="1"/>
  <c r="BT75" i="11" s="1"/>
  <c r="BU75" i="11" s="1"/>
  <c r="BV75" i="11" s="1"/>
  <c r="BW75" i="11" s="1"/>
  <c r="BX75" i="11" s="1"/>
  <c r="BY75" i="11" s="1"/>
  <c r="BZ75" i="11" s="1"/>
  <c r="CA75" i="11" s="1"/>
  <c r="CB75" i="11" s="1"/>
  <c r="CC75" i="11" s="1"/>
  <c r="CD75" i="11" s="1"/>
  <c r="CE75" i="11" s="1"/>
  <c r="CF75" i="11" s="1"/>
  <c r="CG75" i="11" s="1"/>
  <c r="AC76" i="11"/>
  <c r="AD76" i="11" s="1"/>
  <c r="AE76" i="11" s="1"/>
  <c r="AF76" i="11" s="1"/>
  <c r="AG76" i="11" s="1"/>
  <c r="AH76" i="11" s="1"/>
  <c r="AI76" i="11" s="1"/>
  <c r="AJ76" i="11" s="1"/>
  <c r="AK76" i="11" s="1"/>
  <c r="AL76" i="11" s="1"/>
  <c r="AM76" i="11" s="1"/>
  <c r="AN76" i="11" s="1"/>
  <c r="AO76" i="11" s="1"/>
  <c r="AP76" i="11" s="1"/>
  <c r="AQ76" i="11" s="1"/>
  <c r="AR76" i="11" s="1"/>
  <c r="AS76" i="11" s="1"/>
  <c r="AT76" i="11" s="1"/>
  <c r="AU76" i="11" s="1"/>
  <c r="AV76" i="11" s="1"/>
  <c r="AW76" i="11" s="1"/>
  <c r="AX76" i="11" s="1"/>
  <c r="AY76" i="11" s="1"/>
  <c r="AZ76" i="11" s="1"/>
  <c r="BA76" i="11" s="1"/>
  <c r="BB76" i="11" s="1"/>
  <c r="BC76" i="11" s="1"/>
  <c r="BD76" i="11" s="1"/>
  <c r="BE76" i="11" s="1"/>
  <c r="BF76" i="11" s="1"/>
  <c r="BG76" i="11" s="1"/>
  <c r="BH76" i="11" s="1"/>
  <c r="BI76" i="11" s="1"/>
  <c r="BJ76" i="11" s="1"/>
  <c r="BK76" i="11" s="1"/>
  <c r="BL76" i="11" s="1"/>
  <c r="BM76" i="11" s="1"/>
  <c r="BN76" i="11" s="1"/>
  <c r="BO76" i="11" s="1"/>
  <c r="BP76" i="11" s="1"/>
  <c r="BQ76" i="11" s="1"/>
  <c r="BR76" i="11" s="1"/>
  <c r="BS76" i="11" s="1"/>
  <c r="BT76" i="11" s="1"/>
  <c r="BU76" i="11" s="1"/>
  <c r="BV76" i="11" s="1"/>
  <c r="BW76" i="11" s="1"/>
  <c r="BX76" i="11" s="1"/>
  <c r="BY76" i="11" s="1"/>
  <c r="BZ76" i="11" s="1"/>
  <c r="CA76" i="11" s="1"/>
  <c r="CB76" i="11" s="1"/>
  <c r="CC76" i="11" s="1"/>
  <c r="CD76" i="11" s="1"/>
  <c r="CE76" i="11" s="1"/>
  <c r="CF76" i="11" s="1"/>
  <c r="CG76" i="11" s="1"/>
  <c r="AC77" i="11"/>
  <c r="AD77" i="11" s="1"/>
  <c r="AE77" i="11" s="1"/>
  <c r="AF77" i="11" s="1"/>
  <c r="AG77" i="11" s="1"/>
  <c r="AH77" i="11" s="1"/>
  <c r="AI77" i="11" s="1"/>
  <c r="AJ77" i="11" s="1"/>
  <c r="AK77" i="11" s="1"/>
  <c r="AL77" i="11" s="1"/>
  <c r="AM77" i="11" s="1"/>
  <c r="AN77" i="11" s="1"/>
  <c r="AO77" i="11" s="1"/>
  <c r="AP77" i="11" s="1"/>
  <c r="AQ77" i="11" s="1"/>
  <c r="AR77" i="11" s="1"/>
  <c r="AS77" i="11" s="1"/>
  <c r="AT77" i="11" s="1"/>
  <c r="AU77" i="11" s="1"/>
  <c r="AV77" i="11" s="1"/>
  <c r="AW77" i="11" s="1"/>
  <c r="AX77" i="11" s="1"/>
  <c r="AY77" i="11" s="1"/>
  <c r="AZ77" i="11" s="1"/>
  <c r="BA77" i="11" s="1"/>
  <c r="BB77" i="11" s="1"/>
  <c r="BC77" i="11" s="1"/>
  <c r="BD77" i="11" s="1"/>
  <c r="BE77" i="11" s="1"/>
  <c r="BF77" i="11" s="1"/>
  <c r="BG77" i="11" s="1"/>
  <c r="BH77" i="11" s="1"/>
  <c r="BI77" i="11" s="1"/>
  <c r="BJ77" i="11" s="1"/>
  <c r="BK77" i="11" s="1"/>
  <c r="BL77" i="11" s="1"/>
  <c r="BM77" i="11" s="1"/>
  <c r="BN77" i="11" s="1"/>
  <c r="BO77" i="11" s="1"/>
  <c r="BP77" i="11" s="1"/>
  <c r="BQ77" i="11" s="1"/>
  <c r="BR77" i="11" s="1"/>
  <c r="BS77" i="11" s="1"/>
  <c r="BT77" i="11" s="1"/>
  <c r="BU77" i="11" s="1"/>
  <c r="BV77" i="11" s="1"/>
  <c r="BW77" i="11" s="1"/>
  <c r="BX77" i="11" s="1"/>
  <c r="BY77" i="11" s="1"/>
  <c r="BZ77" i="11" s="1"/>
  <c r="CA77" i="11" s="1"/>
  <c r="CB77" i="11" s="1"/>
  <c r="CC77" i="11" s="1"/>
  <c r="CD77" i="11" s="1"/>
  <c r="CE77" i="11" s="1"/>
  <c r="CF77" i="11" s="1"/>
  <c r="CG77" i="11" s="1"/>
  <c r="AC78" i="11"/>
  <c r="AD78" i="11"/>
  <c r="AE78" i="11" s="1"/>
  <c r="AF78" i="11" s="1"/>
  <c r="AG78" i="11" s="1"/>
  <c r="AH78" i="11" s="1"/>
  <c r="AI78" i="11" s="1"/>
  <c r="AJ78" i="11" s="1"/>
  <c r="AK78" i="11" s="1"/>
  <c r="AL78" i="11" s="1"/>
  <c r="AM78" i="11" s="1"/>
  <c r="AN78" i="11" s="1"/>
  <c r="AO78" i="11" s="1"/>
  <c r="AP78" i="11" s="1"/>
  <c r="AQ78" i="11" s="1"/>
  <c r="AR78" i="11" s="1"/>
  <c r="AS78" i="11" s="1"/>
  <c r="AT78" i="11" s="1"/>
  <c r="AU78" i="11" s="1"/>
  <c r="AV78" i="11" s="1"/>
  <c r="AW78" i="11" s="1"/>
  <c r="AX78" i="11" s="1"/>
  <c r="AY78" i="11" s="1"/>
  <c r="AZ78" i="11" s="1"/>
  <c r="BA78" i="11" s="1"/>
  <c r="BB78" i="11" s="1"/>
  <c r="BC78" i="11" s="1"/>
  <c r="BD78" i="11" s="1"/>
  <c r="BE78" i="11" s="1"/>
  <c r="BF78" i="11" s="1"/>
  <c r="BG78" i="11" s="1"/>
  <c r="BH78" i="11" s="1"/>
  <c r="BI78" i="11" s="1"/>
  <c r="BJ78" i="11" s="1"/>
  <c r="BK78" i="11" s="1"/>
  <c r="BL78" i="11" s="1"/>
  <c r="BM78" i="11" s="1"/>
  <c r="BN78" i="11" s="1"/>
  <c r="BO78" i="11" s="1"/>
  <c r="BP78" i="11" s="1"/>
  <c r="BQ78" i="11" s="1"/>
  <c r="BR78" i="11" s="1"/>
  <c r="BS78" i="11" s="1"/>
  <c r="BT78" i="11" s="1"/>
  <c r="BU78" i="11" s="1"/>
  <c r="BV78" i="11" s="1"/>
  <c r="BW78" i="11" s="1"/>
  <c r="BX78" i="11" s="1"/>
  <c r="BY78" i="11" s="1"/>
  <c r="BZ78" i="11" s="1"/>
  <c r="CA78" i="11" s="1"/>
  <c r="CB78" i="11" s="1"/>
  <c r="CC78" i="11" s="1"/>
  <c r="CD78" i="11" s="1"/>
  <c r="CE78" i="11" s="1"/>
  <c r="CF78" i="11" s="1"/>
  <c r="CG78" i="11" s="1"/>
  <c r="AC79" i="11"/>
  <c r="AD79" i="11"/>
  <c r="AE79" i="11" s="1"/>
  <c r="AF79" i="11" s="1"/>
  <c r="AG79" i="11" s="1"/>
  <c r="AH79" i="11" s="1"/>
  <c r="AI79" i="11" s="1"/>
  <c r="AJ79" i="11" s="1"/>
  <c r="AK79" i="11" s="1"/>
  <c r="AL79" i="11" s="1"/>
  <c r="AM79" i="11" s="1"/>
  <c r="AN79" i="11" s="1"/>
  <c r="AO79" i="11" s="1"/>
  <c r="AP79" i="11" s="1"/>
  <c r="AQ79" i="11" s="1"/>
  <c r="AR79" i="11" s="1"/>
  <c r="AS79" i="11" s="1"/>
  <c r="AT79" i="11" s="1"/>
  <c r="AU79" i="11" s="1"/>
  <c r="AV79" i="11" s="1"/>
  <c r="AW79" i="11" s="1"/>
  <c r="AX79" i="11" s="1"/>
  <c r="AY79" i="11" s="1"/>
  <c r="AZ79" i="11" s="1"/>
  <c r="BA79" i="11" s="1"/>
  <c r="BB79" i="11" s="1"/>
  <c r="BC79" i="11" s="1"/>
  <c r="BD79" i="11" s="1"/>
  <c r="BE79" i="11" s="1"/>
  <c r="BF79" i="11" s="1"/>
  <c r="BG79" i="11" s="1"/>
  <c r="BH79" i="11" s="1"/>
  <c r="BI79" i="11" s="1"/>
  <c r="BJ79" i="11" s="1"/>
  <c r="BK79" i="11" s="1"/>
  <c r="BL79" i="11" s="1"/>
  <c r="BM79" i="11" s="1"/>
  <c r="BN79" i="11" s="1"/>
  <c r="BO79" i="11" s="1"/>
  <c r="BP79" i="11" s="1"/>
  <c r="BQ79" i="11" s="1"/>
  <c r="BR79" i="11" s="1"/>
  <c r="BS79" i="11" s="1"/>
  <c r="BT79" i="11" s="1"/>
  <c r="BU79" i="11" s="1"/>
  <c r="BV79" i="11" s="1"/>
  <c r="BW79" i="11" s="1"/>
  <c r="BX79" i="11" s="1"/>
  <c r="BY79" i="11" s="1"/>
  <c r="BZ79" i="11" s="1"/>
  <c r="CA79" i="11" s="1"/>
  <c r="CB79" i="11" s="1"/>
  <c r="CC79" i="11" s="1"/>
  <c r="CD79" i="11" s="1"/>
  <c r="CE79" i="11" s="1"/>
  <c r="CF79" i="11" s="1"/>
  <c r="CG79" i="11" s="1"/>
  <c r="AC80" i="11"/>
  <c r="AD80" i="11" s="1"/>
  <c r="AE80" i="11" s="1"/>
  <c r="AF80" i="11" s="1"/>
  <c r="AG80" i="11" s="1"/>
  <c r="AH80" i="11" s="1"/>
  <c r="AI80" i="11" s="1"/>
  <c r="AJ80" i="11" s="1"/>
  <c r="AK80" i="11" s="1"/>
  <c r="AL80" i="11" s="1"/>
  <c r="AM80" i="11" s="1"/>
  <c r="AN80" i="11" s="1"/>
  <c r="AO80" i="11" s="1"/>
  <c r="AP80" i="11" s="1"/>
  <c r="AQ80" i="11" s="1"/>
  <c r="AR80" i="11" s="1"/>
  <c r="AS80" i="11" s="1"/>
  <c r="AT80" i="11" s="1"/>
  <c r="AU80" i="11" s="1"/>
  <c r="AV80" i="11" s="1"/>
  <c r="AW80" i="11" s="1"/>
  <c r="AX80" i="11" s="1"/>
  <c r="AY80" i="11" s="1"/>
  <c r="AZ80" i="11" s="1"/>
  <c r="BA80" i="11" s="1"/>
  <c r="BB80" i="11" s="1"/>
  <c r="BC80" i="11" s="1"/>
  <c r="BD80" i="11" s="1"/>
  <c r="BE80" i="11" s="1"/>
  <c r="BF80" i="11" s="1"/>
  <c r="BG80" i="11" s="1"/>
  <c r="BH80" i="11" s="1"/>
  <c r="BI80" i="11" s="1"/>
  <c r="BJ80" i="11" s="1"/>
  <c r="BK80" i="11" s="1"/>
  <c r="BL80" i="11" s="1"/>
  <c r="BM80" i="11" s="1"/>
  <c r="BN80" i="11" s="1"/>
  <c r="BO80" i="11" s="1"/>
  <c r="BP80" i="11" s="1"/>
  <c r="BQ80" i="11" s="1"/>
  <c r="BR80" i="11" s="1"/>
  <c r="BS80" i="11" s="1"/>
  <c r="BT80" i="11" s="1"/>
  <c r="BU80" i="11" s="1"/>
  <c r="BV80" i="11" s="1"/>
  <c r="BW80" i="11" s="1"/>
  <c r="BX80" i="11" s="1"/>
  <c r="BY80" i="11" s="1"/>
  <c r="BZ80" i="11" s="1"/>
  <c r="CA80" i="11" s="1"/>
  <c r="CB80" i="11" s="1"/>
  <c r="CC80" i="11" s="1"/>
  <c r="CD80" i="11" s="1"/>
  <c r="CE80" i="11" s="1"/>
  <c r="CF80" i="11" s="1"/>
  <c r="CG80" i="11" s="1"/>
  <c r="AC81" i="11"/>
  <c r="AD81" i="11" s="1"/>
  <c r="AE81" i="11" s="1"/>
  <c r="AF81" i="11" s="1"/>
  <c r="AG81" i="11" s="1"/>
  <c r="AH81" i="11" s="1"/>
  <c r="AI81" i="11" s="1"/>
  <c r="AJ81" i="11" s="1"/>
  <c r="AK81" i="11" s="1"/>
  <c r="AL81" i="11" s="1"/>
  <c r="AM81" i="11" s="1"/>
  <c r="AN81" i="11" s="1"/>
  <c r="AO81" i="11" s="1"/>
  <c r="AP81" i="11" s="1"/>
  <c r="AQ81" i="11" s="1"/>
  <c r="AR81" i="11" s="1"/>
  <c r="AS81" i="11" s="1"/>
  <c r="AT81" i="11" s="1"/>
  <c r="AU81" i="11" s="1"/>
  <c r="AV81" i="11" s="1"/>
  <c r="AW81" i="11" s="1"/>
  <c r="AX81" i="11" s="1"/>
  <c r="AY81" i="11" s="1"/>
  <c r="AZ81" i="11" s="1"/>
  <c r="BA81" i="11" s="1"/>
  <c r="BB81" i="11" s="1"/>
  <c r="BC81" i="11" s="1"/>
  <c r="BD81" i="11" s="1"/>
  <c r="BE81" i="11" s="1"/>
  <c r="BF81" i="11" s="1"/>
  <c r="BG81" i="11" s="1"/>
  <c r="BH81" i="11" s="1"/>
  <c r="BI81" i="11" s="1"/>
  <c r="BJ81" i="11" s="1"/>
  <c r="BK81" i="11" s="1"/>
  <c r="BL81" i="11" s="1"/>
  <c r="BM81" i="11" s="1"/>
  <c r="BN81" i="11" s="1"/>
  <c r="BO81" i="11" s="1"/>
  <c r="BP81" i="11" s="1"/>
  <c r="BQ81" i="11" s="1"/>
  <c r="BR81" i="11" s="1"/>
  <c r="BS81" i="11" s="1"/>
  <c r="BT81" i="11" s="1"/>
  <c r="BU81" i="11" s="1"/>
  <c r="BV81" i="11" s="1"/>
  <c r="BW81" i="11" s="1"/>
  <c r="BX81" i="11" s="1"/>
  <c r="BY81" i="11" s="1"/>
  <c r="BZ81" i="11" s="1"/>
  <c r="CA81" i="11" s="1"/>
  <c r="CB81" i="11" s="1"/>
  <c r="CC81" i="11" s="1"/>
  <c r="CD81" i="11" s="1"/>
  <c r="CE81" i="11" s="1"/>
  <c r="CF81" i="11" s="1"/>
  <c r="CG81" i="11" s="1"/>
  <c r="AC82" i="11"/>
  <c r="AD82" i="11"/>
  <c r="AE82" i="11" s="1"/>
  <c r="AF82" i="11" s="1"/>
  <c r="AG82" i="11" s="1"/>
  <c r="AH82" i="11" s="1"/>
  <c r="AI82" i="11" s="1"/>
  <c r="AJ82" i="11" s="1"/>
  <c r="AK82" i="11" s="1"/>
  <c r="AL82" i="11" s="1"/>
  <c r="AM82" i="11" s="1"/>
  <c r="AN82" i="11" s="1"/>
  <c r="AO82" i="11" s="1"/>
  <c r="AP82" i="11" s="1"/>
  <c r="AQ82" i="11" s="1"/>
  <c r="AR82" i="11" s="1"/>
  <c r="AS82" i="11" s="1"/>
  <c r="AT82" i="11" s="1"/>
  <c r="AU82" i="11" s="1"/>
  <c r="AV82" i="11" s="1"/>
  <c r="AW82" i="11" s="1"/>
  <c r="AX82" i="11" s="1"/>
  <c r="AY82" i="11" s="1"/>
  <c r="AZ82" i="11" s="1"/>
  <c r="BA82" i="11" s="1"/>
  <c r="BB82" i="11" s="1"/>
  <c r="BC82" i="11" s="1"/>
  <c r="BD82" i="11" s="1"/>
  <c r="BE82" i="11" s="1"/>
  <c r="BF82" i="11" s="1"/>
  <c r="BG82" i="11" s="1"/>
  <c r="BH82" i="11" s="1"/>
  <c r="BI82" i="11" s="1"/>
  <c r="BJ82" i="11" s="1"/>
  <c r="BK82" i="11" s="1"/>
  <c r="BL82" i="11" s="1"/>
  <c r="BM82" i="11" s="1"/>
  <c r="BN82" i="11" s="1"/>
  <c r="BO82" i="11" s="1"/>
  <c r="BP82" i="11" s="1"/>
  <c r="BQ82" i="11" s="1"/>
  <c r="BR82" i="11" s="1"/>
  <c r="BS82" i="11" s="1"/>
  <c r="BT82" i="11" s="1"/>
  <c r="BU82" i="11" s="1"/>
  <c r="BV82" i="11" s="1"/>
  <c r="BW82" i="11" s="1"/>
  <c r="BX82" i="11" s="1"/>
  <c r="BY82" i="11" s="1"/>
  <c r="BZ82" i="11" s="1"/>
  <c r="CA82" i="11" s="1"/>
  <c r="CB82" i="11" s="1"/>
  <c r="CC82" i="11" s="1"/>
  <c r="CD82" i="11" s="1"/>
  <c r="CE82" i="11" s="1"/>
  <c r="CF82" i="11" s="1"/>
  <c r="CG82" i="11" s="1"/>
  <c r="AC83" i="11"/>
  <c r="AD83" i="11" s="1"/>
  <c r="AE83" i="11" s="1"/>
  <c r="AF83" i="11" s="1"/>
  <c r="AG83" i="11" s="1"/>
  <c r="AH83" i="11" s="1"/>
  <c r="AI83" i="11" s="1"/>
  <c r="AJ83" i="11" s="1"/>
  <c r="AK83" i="11" s="1"/>
  <c r="AL83" i="11" s="1"/>
  <c r="AM83" i="11" s="1"/>
  <c r="AN83" i="11" s="1"/>
  <c r="AO83" i="11" s="1"/>
  <c r="AP83" i="11" s="1"/>
  <c r="AQ83" i="11" s="1"/>
  <c r="AR83" i="11" s="1"/>
  <c r="AS83" i="11" s="1"/>
  <c r="AT83" i="11" s="1"/>
  <c r="AU83" i="11" s="1"/>
  <c r="AV83" i="11" s="1"/>
  <c r="AW83" i="11" s="1"/>
  <c r="AX83" i="11" s="1"/>
  <c r="AY83" i="11" s="1"/>
  <c r="AZ83" i="11" s="1"/>
  <c r="BA83" i="11" s="1"/>
  <c r="BB83" i="11" s="1"/>
  <c r="BC83" i="11" s="1"/>
  <c r="BD83" i="11" s="1"/>
  <c r="BE83" i="11" s="1"/>
  <c r="BF83" i="11" s="1"/>
  <c r="BG83" i="11" s="1"/>
  <c r="BH83" i="11" s="1"/>
  <c r="BI83" i="11" s="1"/>
  <c r="BJ83" i="11" s="1"/>
  <c r="BK83" i="11" s="1"/>
  <c r="BL83" i="11" s="1"/>
  <c r="BM83" i="11" s="1"/>
  <c r="BN83" i="11" s="1"/>
  <c r="BO83" i="11" s="1"/>
  <c r="BP83" i="11" s="1"/>
  <c r="BQ83" i="11" s="1"/>
  <c r="BR83" i="11" s="1"/>
  <c r="BS83" i="11" s="1"/>
  <c r="BT83" i="11" s="1"/>
  <c r="BU83" i="11" s="1"/>
  <c r="BV83" i="11" s="1"/>
  <c r="BW83" i="11" s="1"/>
  <c r="BX83" i="11" s="1"/>
  <c r="BY83" i="11" s="1"/>
  <c r="BZ83" i="11" s="1"/>
  <c r="CA83" i="11" s="1"/>
  <c r="CB83" i="11" s="1"/>
  <c r="CC83" i="11" s="1"/>
  <c r="CD83" i="11" s="1"/>
  <c r="CE83" i="11" s="1"/>
  <c r="CF83" i="11" s="1"/>
  <c r="CG83" i="11" s="1"/>
  <c r="AC84" i="11"/>
  <c r="AD84" i="11" s="1"/>
  <c r="AE84" i="11" s="1"/>
  <c r="AF84" i="11" s="1"/>
  <c r="AG84" i="11" s="1"/>
  <c r="AH84" i="11" s="1"/>
  <c r="AI84" i="11" s="1"/>
  <c r="AJ84" i="11" s="1"/>
  <c r="AK84" i="11" s="1"/>
  <c r="AL84" i="11" s="1"/>
  <c r="AM84" i="11" s="1"/>
  <c r="AN84" i="11" s="1"/>
  <c r="AO84" i="11" s="1"/>
  <c r="AP84" i="11" s="1"/>
  <c r="AQ84" i="11" s="1"/>
  <c r="AR84" i="11" s="1"/>
  <c r="AS84" i="11" s="1"/>
  <c r="AT84" i="11" s="1"/>
  <c r="AU84" i="11" s="1"/>
  <c r="AV84" i="11" s="1"/>
  <c r="AW84" i="11" s="1"/>
  <c r="AX84" i="11" s="1"/>
  <c r="AY84" i="11" s="1"/>
  <c r="AZ84" i="11" s="1"/>
  <c r="BA84" i="11" s="1"/>
  <c r="BB84" i="11" s="1"/>
  <c r="BC84" i="11" s="1"/>
  <c r="BD84" i="11" s="1"/>
  <c r="BE84" i="11" s="1"/>
  <c r="BF84" i="11" s="1"/>
  <c r="BG84" i="11" s="1"/>
  <c r="BH84" i="11" s="1"/>
  <c r="BI84" i="11" s="1"/>
  <c r="BJ84" i="11" s="1"/>
  <c r="BK84" i="11" s="1"/>
  <c r="BL84" i="11" s="1"/>
  <c r="BM84" i="11" s="1"/>
  <c r="BN84" i="11" s="1"/>
  <c r="BO84" i="11" s="1"/>
  <c r="BP84" i="11" s="1"/>
  <c r="BQ84" i="11" s="1"/>
  <c r="BR84" i="11" s="1"/>
  <c r="BS84" i="11" s="1"/>
  <c r="BT84" i="11" s="1"/>
  <c r="BU84" i="11" s="1"/>
  <c r="BV84" i="11" s="1"/>
  <c r="BW84" i="11" s="1"/>
  <c r="BX84" i="11" s="1"/>
  <c r="BY84" i="11" s="1"/>
  <c r="BZ84" i="11" s="1"/>
  <c r="CA84" i="11" s="1"/>
  <c r="CB84" i="11" s="1"/>
  <c r="CC84" i="11" s="1"/>
  <c r="CD84" i="11" s="1"/>
  <c r="CE84" i="11" s="1"/>
  <c r="CF84" i="11" s="1"/>
  <c r="CG84" i="11" s="1"/>
  <c r="E70" i="39"/>
  <c r="G70" i="39" s="1"/>
  <c r="E69" i="39"/>
  <c r="G69" i="39" s="1"/>
  <c r="E68" i="39"/>
  <c r="G68" i="39" s="1"/>
  <c r="B4" i="39"/>
  <c r="B5" i="39"/>
  <c r="B6" i="39"/>
  <c r="G11" i="40"/>
  <c r="P15" i="40"/>
  <c r="P14" i="40"/>
  <c r="P13" i="40"/>
  <c r="P12" i="40"/>
  <c r="C7" i="39" l="1"/>
  <c r="E52" i="39"/>
  <c r="E37" i="39"/>
  <c r="E38" i="39"/>
  <c r="E36" i="39"/>
  <c r="E44" i="39"/>
  <c r="E43" i="39"/>
  <c r="E42" i="39"/>
  <c r="E30" i="39"/>
  <c r="E29" i="39"/>
  <c r="E28" i="39"/>
  <c r="E24" i="39"/>
  <c r="E23" i="39"/>
  <c r="E22" i="39"/>
  <c r="Q13" i="39" l="1"/>
  <c r="Q12" i="39"/>
  <c r="Q10" i="39"/>
  <c r="Q9" i="39"/>
  <c r="P13" i="39"/>
  <c r="P12" i="39"/>
  <c r="P10" i="39"/>
  <c r="P9" i="39"/>
  <c r="O13" i="39"/>
  <c r="O12" i="39"/>
  <c r="O10" i="39"/>
  <c r="O9" i="39"/>
  <c r="N13" i="39"/>
  <c r="N12" i="39"/>
  <c r="N10" i="39"/>
  <c r="N9" i="39"/>
  <c r="M13" i="39"/>
  <c r="M12" i="39"/>
  <c r="M10" i="39"/>
  <c r="M9" i="39"/>
  <c r="L13" i="39"/>
  <c r="L12" i="39"/>
  <c r="L10" i="39"/>
  <c r="L9" i="39"/>
  <c r="H62" i="39"/>
  <c r="G62" i="39" s="1"/>
  <c r="H61" i="39"/>
  <c r="G61" i="39" s="1"/>
  <c r="H56" i="39"/>
  <c r="G56" i="39" s="1"/>
  <c r="H55" i="39"/>
  <c r="G55" i="39" s="1"/>
  <c r="H46" i="39"/>
  <c r="G46" i="39" s="1"/>
  <c r="H45" i="39"/>
  <c r="G45" i="39" s="1"/>
  <c r="H40" i="39"/>
  <c r="G40" i="39" s="1"/>
  <c r="H39" i="39"/>
  <c r="G39" i="39" s="1"/>
  <c r="H32" i="39"/>
  <c r="H31" i="39"/>
  <c r="H26" i="39"/>
  <c r="G26" i="39" s="1"/>
  <c r="H25" i="39"/>
  <c r="G25" i="39" s="1"/>
  <c r="G66" i="39"/>
  <c r="G65" i="39"/>
  <c r="G64" i="39"/>
  <c r="G63" i="39"/>
  <c r="G57" i="39"/>
  <c r="G52" i="39"/>
  <c r="G51" i="39"/>
  <c r="G50" i="39"/>
  <c r="G49" i="39"/>
  <c r="G48" i="39"/>
  <c r="G47" i="39"/>
  <c r="G44" i="39"/>
  <c r="G43" i="39"/>
  <c r="G42" i="39"/>
  <c r="G41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4" i="39"/>
  <c r="G23" i="39"/>
  <c r="E54" i="39"/>
  <c r="G54" i="39" s="1"/>
  <c r="E53" i="39"/>
  <c r="G53" i="39" s="1"/>
  <c r="G22" i="39"/>
  <c r="G71" i="39" l="1"/>
  <c r="N36" i="40"/>
  <c r="N21" i="40"/>
  <c r="P36" i="40"/>
  <c r="P35" i="40"/>
  <c r="P33" i="40"/>
  <c r="P32" i="40"/>
  <c r="P30" i="40"/>
  <c r="P29" i="40"/>
  <c r="P28" i="40"/>
  <c r="K28" i="40"/>
  <c r="P27" i="40"/>
  <c r="K27" i="40"/>
  <c r="P25" i="40"/>
  <c r="P24" i="40"/>
  <c r="P22" i="40"/>
  <c r="P21" i="40"/>
  <c r="N35" i="40"/>
  <c r="N30" i="40"/>
  <c r="N29" i="40"/>
  <c r="N33" i="40"/>
  <c r="N32" i="40"/>
  <c r="N25" i="40"/>
  <c r="N24" i="40"/>
  <c r="N22" i="40"/>
  <c r="L60" i="39"/>
  <c r="L54" i="39"/>
  <c r="L38" i="39"/>
  <c r="L44" i="39"/>
  <c r="L30" i="39"/>
  <c r="L24" i="39"/>
  <c r="L59" i="39"/>
  <c r="L53" i="39"/>
  <c r="L37" i="39"/>
  <c r="L43" i="39"/>
  <c r="L29" i="39"/>
  <c r="L23" i="39"/>
  <c r="P38" i="40" l="1"/>
  <c r="N38" i="40"/>
  <c r="P123" i="8"/>
  <c r="P119" i="8"/>
  <c r="P117" i="8"/>
  <c r="P115" i="8"/>
  <c r="P112" i="8"/>
  <c r="P105" i="8"/>
  <c r="P108" i="8"/>
  <c r="P102" i="8"/>
  <c r="P98" i="8"/>
  <c r="P95" i="8"/>
  <c r="P92" i="8"/>
  <c r="P91" i="8"/>
  <c r="O45" i="8"/>
  <c r="C60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61" i="8"/>
  <c r="B59" i="8" l="1"/>
  <c r="I59" i="8"/>
  <c r="L59" i="8" s="1"/>
  <c r="O129" i="8"/>
  <c r="N129" i="8"/>
  <c r="M129" i="8"/>
  <c r="L129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O52" i="8"/>
  <c r="O44" i="8"/>
  <c r="K59" i="8" l="1"/>
  <c r="B58" i="8"/>
  <c r="C59" i="8"/>
  <c r="I58" i="8"/>
  <c r="J58" i="8" s="1"/>
  <c r="F59" i="8"/>
  <c r="E59" i="8" s="1"/>
  <c r="J59" i="8"/>
  <c r="B57" i="8" l="1"/>
  <c r="C58" i="8"/>
  <c r="L58" i="8"/>
  <c r="K58" i="8"/>
  <c r="B56" i="8" l="1"/>
  <c r="C57" i="8"/>
  <c r="B55" i="8" l="1"/>
  <c r="C56" i="8"/>
  <c r="B54" i="8" l="1"/>
  <c r="C55" i="8"/>
  <c r="B53" i="8" l="1"/>
  <c r="C54" i="8"/>
  <c r="B52" i="8" l="1"/>
  <c r="C53" i="8"/>
  <c r="B51" i="8" l="1"/>
  <c r="C52" i="8"/>
  <c r="B50" i="8" l="1"/>
  <c r="C51" i="8"/>
  <c r="B49" i="8" l="1"/>
  <c r="C50" i="8"/>
  <c r="B48" i="8" l="1"/>
  <c r="C49" i="8"/>
  <c r="B47" i="8" l="1"/>
  <c r="C48" i="8"/>
  <c r="B46" i="8" l="1"/>
  <c r="C47" i="8"/>
  <c r="B45" i="8" l="1"/>
  <c r="C46" i="8"/>
  <c r="B44" i="8" l="1"/>
  <c r="C45" i="8"/>
  <c r="B43" i="8" l="1"/>
  <c r="C44" i="8"/>
  <c r="AB85" i="11"/>
  <c r="AC85" i="11" s="1"/>
  <c r="AD85" i="11" s="1"/>
  <c r="AE85" i="11" s="1"/>
  <c r="AF85" i="11" s="1"/>
  <c r="AG85" i="11" s="1"/>
  <c r="AH85" i="11" s="1"/>
  <c r="AI85" i="11" s="1"/>
  <c r="AJ85" i="11" s="1"/>
  <c r="AK85" i="11" s="1"/>
  <c r="AL85" i="11" s="1"/>
  <c r="AM85" i="11" s="1"/>
  <c r="AN85" i="11" s="1"/>
  <c r="AO85" i="11" s="1"/>
  <c r="AP85" i="11" s="1"/>
  <c r="AQ85" i="11" s="1"/>
  <c r="AR85" i="11" s="1"/>
  <c r="AS85" i="11" s="1"/>
  <c r="AT85" i="11" s="1"/>
  <c r="AU85" i="11" s="1"/>
  <c r="AV85" i="11" s="1"/>
  <c r="AW85" i="11" s="1"/>
  <c r="AX85" i="11" s="1"/>
  <c r="AY85" i="11" s="1"/>
  <c r="AZ85" i="11" s="1"/>
  <c r="BA85" i="11" s="1"/>
  <c r="BB85" i="11" s="1"/>
  <c r="BC85" i="11" s="1"/>
  <c r="BD85" i="11" s="1"/>
  <c r="BE85" i="11" s="1"/>
  <c r="BF85" i="11" s="1"/>
  <c r="BG85" i="11" s="1"/>
  <c r="BH85" i="11" s="1"/>
  <c r="BI85" i="11" s="1"/>
  <c r="BJ85" i="11" s="1"/>
  <c r="BK85" i="11" s="1"/>
  <c r="BL85" i="11" s="1"/>
  <c r="BM85" i="11" s="1"/>
  <c r="BN85" i="11" s="1"/>
  <c r="BO85" i="11" s="1"/>
  <c r="BP85" i="11" s="1"/>
  <c r="BQ85" i="11" s="1"/>
  <c r="BR85" i="11" s="1"/>
  <c r="BS85" i="11" s="1"/>
  <c r="BT85" i="11" s="1"/>
  <c r="BU85" i="11" s="1"/>
  <c r="BV85" i="11" s="1"/>
  <c r="BW85" i="11" s="1"/>
  <c r="BX85" i="11" s="1"/>
  <c r="BY85" i="11" s="1"/>
  <c r="BZ85" i="11" s="1"/>
  <c r="CA85" i="11" s="1"/>
  <c r="CB85" i="11" s="1"/>
  <c r="CC85" i="11" s="1"/>
  <c r="CD85" i="11" s="1"/>
  <c r="CE85" i="11" s="1"/>
  <c r="CF85" i="11" s="1"/>
  <c r="CG85" i="11" s="1"/>
  <c r="AB86" i="11"/>
  <c r="AC86" i="11" s="1"/>
  <c r="AD86" i="11" s="1"/>
  <c r="AE86" i="11" s="1"/>
  <c r="AF86" i="11" s="1"/>
  <c r="AG86" i="11" s="1"/>
  <c r="AH86" i="11" s="1"/>
  <c r="AI86" i="11" s="1"/>
  <c r="AJ86" i="11" s="1"/>
  <c r="AK86" i="11" s="1"/>
  <c r="AL86" i="11" s="1"/>
  <c r="AM86" i="11" s="1"/>
  <c r="AN86" i="11" s="1"/>
  <c r="AO86" i="11" s="1"/>
  <c r="AP86" i="11" s="1"/>
  <c r="AQ86" i="11" s="1"/>
  <c r="AR86" i="11" s="1"/>
  <c r="AS86" i="11" s="1"/>
  <c r="AT86" i="11" s="1"/>
  <c r="AU86" i="11" s="1"/>
  <c r="AV86" i="11" s="1"/>
  <c r="AW86" i="11" s="1"/>
  <c r="AX86" i="11" s="1"/>
  <c r="AY86" i="11" s="1"/>
  <c r="AZ86" i="11" s="1"/>
  <c r="BA86" i="11" s="1"/>
  <c r="BB86" i="11" s="1"/>
  <c r="BC86" i="11" s="1"/>
  <c r="BD86" i="11" s="1"/>
  <c r="BE86" i="11" s="1"/>
  <c r="BF86" i="11" s="1"/>
  <c r="BG86" i="11" s="1"/>
  <c r="BH86" i="11" s="1"/>
  <c r="BI86" i="11" s="1"/>
  <c r="BJ86" i="11" s="1"/>
  <c r="BK86" i="11" s="1"/>
  <c r="BL86" i="11" s="1"/>
  <c r="BM86" i="11" s="1"/>
  <c r="BN86" i="11" s="1"/>
  <c r="BO86" i="11" s="1"/>
  <c r="BP86" i="11" s="1"/>
  <c r="BQ86" i="11" s="1"/>
  <c r="BR86" i="11" s="1"/>
  <c r="BS86" i="11" s="1"/>
  <c r="BT86" i="11" s="1"/>
  <c r="BU86" i="11" s="1"/>
  <c r="BV86" i="11" s="1"/>
  <c r="BW86" i="11" s="1"/>
  <c r="BX86" i="11" s="1"/>
  <c r="BY86" i="11" s="1"/>
  <c r="BZ86" i="11" s="1"/>
  <c r="CA86" i="11" s="1"/>
  <c r="CB86" i="11" s="1"/>
  <c r="CC86" i="11" s="1"/>
  <c r="CD86" i="11" s="1"/>
  <c r="CE86" i="11" s="1"/>
  <c r="CF86" i="11" s="1"/>
  <c r="CG86" i="11" s="1"/>
  <c r="AB87" i="11"/>
  <c r="AC87" i="11" s="1"/>
  <c r="AD87" i="11" s="1"/>
  <c r="AE87" i="11" s="1"/>
  <c r="AF87" i="11" s="1"/>
  <c r="AG87" i="11" s="1"/>
  <c r="AH87" i="11" s="1"/>
  <c r="AI87" i="11" s="1"/>
  <c r="AJ87" i="11" s="1"/>
  <c r="AK87" i="11" s="1"/>
  <c r="AL87" i="11" s="1"/>
  <c r="AM87" i="11" s="1"/>
  <c r="AN87" i="11" s="1"/>
  <c r="AO87" i="11" s="1"/>
  <c r="AP87" i="11" s="1"/>
  <c r="AQ87" i="11" s="1"/>
  <c r="AR87" i="11" s="1"/>
  <c r="AS87" i="11" s="1"/>
  <c r="AT87" i="11" s="1"/>
  <c r="AU87" i="11" s="1"/>
  <c r="AV87" i="11" s="1"/>
  <c r="AW87" i="11" s="1"/>
  <c r="AX87" i="11" s="1"/>
  <c r="AY87" i="11" s="1"/>
  <c r="AZ87" i="11" s="1"/>
  <c r="BA87" i="11" s="1"/>
  <c r="BB87" i="11" s="1"/>
  <c r="BC87" i="11" s="1"/>
  <c r="BD87" i="11" s="1"/>
  <c r="BE87" i="11" s="1"/>
  <c r="BF87" i="11" s="1"/>
  <c r="BG87" i="11" s="1"/>
  <c r="BH87" i="11" s="1"/>
  <c r="BI87" i="11" s="1"/>
  <c r="BJ87" i="11" s="1"/>
  <c r="BK87" i="11" s="1"/>
  <c r="BL87" i="11" s="1"/>
  <c r="BM87" i="11" s="1"/>
  <c r="BN87" i="11" s="1"/>
  <c r="BO87" i="11" s="1"/>
  <c r="BP87" i="11" s="1"/>
  <c r="BQ87" i="11" s="1"/>
  <c r="BR87" i="11" s="1"/>
  <c r="BS87" i="11" s="1"/>
  <c r="BT87" i="11" s="1"/>
  <c r="BU87" i="11" s="1"/>
  <c r="BV87" i="11" s="1"/>
  <c r="BW87" i="11" s="1"/>
  <c r="BX87" i="11" s="1"/>
  <c r="BY87" i="11" s="1"/>
  <c r="BZ87" i="11" s="1"/>
  <c r="CA87" i="11" s="1"/>
  <c r="CB87" i="11" s="1"/>
  <c r="CC87" i="11" s="1"/>
  <c r="CD87" i="11" s="1"/>
  <c r="CE87" i="11" s="1"/>
  <c r="CF87" i="11" s="1"/>
  <c r="CG87" i="11" s="1"/>
  <c r="AB88" i="11"/>
  <c r="AC88" i="11" s="1"/>
  <c r="AD88" i="11" s="1"/>
  <c r="AE88" i="11" s="1"/>
  <c r="AF88" i="11" s="1"/>
  <c r="AG88" i="11" s="1"/>
  <c r="AH88" i="11" s="1"/>
  <c r="AI88" i="11" s="1"/>
  <c r="AJ88" i="11" s="1"/>
  <c r="AK88" i="11" s="1"/>
  <c r="AL88" i="11" s="1"/>
  <c r="AM88" i="11" s="1"/>
  <c r="AN88" i="11" s="1"/>
  <c r="AO88" i="11" s="1"/>
  <c r="AP88" i="11" s="1"/>
  <c r="AQ88" i="11" s="1"/>
  <c r="AR88" i="11" s="1"/>
  <c r="AS88" i="11" s="1"/>
  <c r="AT88" i="11" s="1"/>
  <c r="AU88" i="11" s="1"/>
  <c r="AV88" i="11" s="1"/>
  <c r="AW88" i="11" s="1"/>
  <c r="AX88" i="11" s="1"/>
  <c r="AY88" i="11" s="1"/>
  <c r="AZ88" i="11" s="1"/>
  <c r="BA88" i="11" s="1"/>
  <c r="BB88" i="11" s="1"/>
  <c r="BC88" i="11" s="1"/>
  <c r="BD88" i="11" s="1"/>
  <c r="BE88" i="11" s="1"/>
  <c r="BF88" i="11" s="1"/>
  <c r="BG88" i="11" s="1"/>
  <c r="BH88" i="11" s="1"/>
  <c r="BI88" i="11" s="1"/>
  <c r="BJ88" i="11" s="1"/>
  <c r="BK88" i="11" s="1"/>
  <c r="BL88" i="11" s="1"/>
  <c r="BM88" i="11" s="1"/>
  <c r="BN88" i="11" s="1"/>
  <c r="BO88" i="11" s="1"/>
  <c r="BP88" i="11" s="1"/>
  <c r="BQ88" i="11" s="1"/>
  <c r="BR88" i="11" s="1"/>
  <c r="BS88" i="11" s="1"/>
  <c r="BT88" i="11" s="1"/>
  <c r="BU88" i="11" s="1"/>
  <c r="BV88" i="11" s="1"/>
  <c r="BW88" i="11" s="1"/>
  <c r="BX88" i="11" s="1"/>
  <c r="BY88" i="11" s="1"/>
  <c r="BZ88" i="11" s="1"/>
  <c r="CA88" i="11" s="1"/>
  <c r="CB88" i="11" s="1"/>
  <c r="CC88" i="11" s="1"/>
  <c r="CD88" i="11" s="1"/>
  <c r="CE88" i="11" s="1"/>
  <c r="CF88" i="11" s="1"/>
  <c r="CG88" i="11" s="1"/>
  <c r="AB89" i="11"/>
  <c r="AC89" i="11" s="1"/>
  <c r="AD89" i="11" s="1"/>
  <c r="AE89" i="11" s="1"/>
  <c r="AF89" i="11" s="1"/>
  <c r="AG89" i="11" s="1"/>
  <c r="AH89" i="11" s="1"/>
  <c r="AI89" i="11" s="1"/>
  <c r="AJ89" i="11" s="1"/>
  <c r="AK89" i="11" s="1"/>
  <c r="AL89" i="11" s="1"/>
  <c r="AM89" i="11" s="1"/>
  <c r="AN89" i="11" s="1"/>
  <c r="AO89" i="11" s="1"/>
  <c r="AP89" i="11" s="1"/>
  <c r="AQ89" i="11" s="1"/>
  <c r="AR89" i="11" s="1"/>
  <c r="AS89" i="11" s="1"/>
  <c r="AT89" i="11" s="1"/>
  <c r="AU89" i="11" s="1"/>
  <c r="AV89" i="11" s="1"/>
  <c r="AW89" i="11" s="1"/>
  <c r="AX89" i="11" s="1"/>
  <c r="AY89" i="11" s="1"/>
  <c r="AZ89" i="11" s="1"/>
  <c r="BA89" i="11" s="1"/>
  <c r="BB89" i="11" s="1"/>
  <c r="BC89" i="11" s="1"/>
  <c r="BD89" i="11" s="1"/>
  <c r="BE89" i="11" s="1"/>
  <c r="BF89" i="11" s="1"/>
  <c r="BG89" i="11" s="1"/>
  <c r="BH89" i="11" s="1"/>
  <c r="BI89" i="11" s="1"/>
  <c r="BJ89" i="11" s="1"/>
  <c r="BK89" i="11" s="1"/>
  <c r="BL89" i="11" s="1"/>
  <c r="BM89" i="11" s="1"/>
  <c r="BN89" i="11" s="1"/>
  <c r="BO89" i="11" s="1"/>
  <c r="BP89" i="11" s="1"/>
  <c r="BQ89" i="11" s="1"/>
  <c r="BR89" i="11" s="1"/>
  <c r="BS89" i="11" s="1"/>
  <c r="BT89" i="11" s="1"/>
  <c r="BU89" i="11" s="1"/>
  <c r="BV89" i="11" s="1"/>
  <c r="BW89" i="11" s="1"/>
  <c r="BX89" i="11" s="1"/>
  <c r="BY89" i="11" s="1"/>
  <c r="BZ89" i="11" s="1"/>
  <c r="CA89" i="11" s="1"/>
  <c r="CB89" i="11" s="1"/>
  <c r="CC89" i="11" s="1"/>
  <c r="CD89" i="11" s="1"/>
  <c r="CE89" i="11" s="1"/>
  <c r="CF89" i="11" s="1"/>
  <c r="CG89" i="11" s="1"/>
  <c r="AB90" i="11"/>
  <c r="AC90" i="11" s="1"/>
  <c r="AD90" i="11" s="1"/>
  <c r="AE90" i="11" s="1"/>
  <c r="AF90" i="11" s="1"/>
  <c r="AG90" i="11" s="1"/>
  <c r="AH90" i="11" s="1"/>
  <c r="AI90" i="11" s="1"/>
  <c r="AJ90" i="11" s="1"/>
  <c r="AK90" i="11" s="1"/>
  <c r="AL90" i="11" s="1"/>
  <c r="AM90" i="11" s="1"/>
  <c r="AN90" i="11" s="1"/>
  <c r="AO90" i="11" s="1"/>
  <c r="AP90" i="11" s="1"/>
  <c r="AQ90" i="11" s="1"/>
  <c r="AR90" i="11" s="1"/>
  <c r="AS90" i="11" s="1"/>
  <c r="AT90" i="11" s="1"/>
  <c r="AU90" i="11" s="1"/>
  <c r="AV90" i="11" s="1"/>
  <c r="AW90" i="11" s="1"/>
  <c r="AX90" i="11" s="1"/>
  <c r="AY90" i="11" s="1"/>
  <c r="AZ90" i="11" s="1"/>
  <c r="BA90" i="11" s="1"/>
  <c r="BB90" i="11" s="1"/>
  <c r="BC90" i="11" s="1"/>
  <c r="BD90" i="11" s="1"/>
  <c r="BE90" i="11" s="1"/>
  <c r="BF90" i="11" s="1"/>
  <c r="BG90" i="11" s="1"/>
  <c r="BH90" i="11" s="1"/>
  <c r="BI90" i="11" s="1"/>
  <c r="BJ90" i="11" s="1"/>
  <c r="BK90" i="11" s="1"/>
  <c r="BL90" i="11" s="1"/>
  <c r="BM90" i="11" s="1"/>
  <c r="BN90" i="11" s="1"/>
  <c r="BO90" i="11" s="1"/>
  <c r="BP90" i="11" s="1"/>
  <c r="BQ90" i="11" s="1"/>
  <c r="BR90" i="11" s="1"/>
  <c r="BS90" i="11" s="1"/>
  <c r="BT90" i="11" s="1"/>
  <c r="BU90" i="11" s="1"/>
  <c r="BV90" i="11" s="1"/>
  <c r="BW90" i="11" s="1"/>
  <c r="BX90" i="11" s="1"/>
  <c r="BY90" i="11" s="1"/>
  <c r="BZ90" i="11" s="1"/>
  <c r="CA90" i="11" s="1"/>
  <c r="CB90" i="11" s="1"/>
  <c r="CC90" i="11" s="1"/>
  <c r="CD90" i="11" s="1"/>
  <c r="CE90" i="11" s="1"/>
  <c r="CF90" i="11" s="1"/>
  <c r="CG90" i="11" s="1"/>
  <c r="B42" i="8" l="1"/>
  <c r="C43" i="8"/>
  <c r="B41" i="8" l="1"/>
  <c r="C42" i="8"/>
  <c r="O98" i="11"/>
  <c r="E96" i="11"/>
  <c r="C113" i="11" a="1"/>
  <c r="C113" i="11" s="1"/>
  <c r="C112" i="11" a="1"/>
  <c r="C112" i="11" s="1"/>
  <c r="C111" i="11"/>
  <c r="C110" i="11"/>
  <c r="C108" i="11"/>
  <c r="C107" i="11"/>
  <c r="B40" i="8" l="1"/>
  <c r="C41" i="8"/>
  <c r="X98" i="11"/>
  <c r="B98" i="11"/>
  <c r="N98" i="11"/>
  <c r="L98" i="11"/>
  <c r="W98" i="11"/>
  <c r="G98" i="11"/>
  <c r="O96" i="11"/>
  <c r="Y96" i="11"/>
  <c r="B96" i="11"/>
  <c r="N96" i="11"/>
  <c r="W96" i="11"/>
  <c r="J96" i="11"/>
  <c r="T96" i="11"/>
  <c r="I96" i="11"/>
  <c r="X96" i="11"/>
  <c r="K96" i="11"/>
  <c r="S96" i="11"/>
  <c r="G96" i="11"/>
  <c r="F96" i="11"/>
  <c r="R96" i="11"/>
  <c r="H98" i="11"/>
  <c r="P96" i="11"/>
  <c r="D96" i="11"/>
  <c r="V96" i="11"/>
  <c r="L96" i="11"/>
  <c r="C96" i="11"/>
  <c r="Z96" i="11"/>
  <c r="Q96" i="11"/>
  <c r="H96" i="11"/>
  <c r="V98" i="11"/>
  <c r="F98" i="11"/>
  <c r="T98" i="11"/>
  <c r="D98" i="11"/>
  <c r="P98" i="11"/>
  <c r="I98" i="11"/>
  <c r="Q98" i="11"/>
  <c r="Y98" i="11"/>
  <c r="J98" i="11"/>
  <c r="R98" i="11"/>
  <c r="Z98" i="11"/>
  <c r="K98" i="11"/>
  <c r="C98" i="11"/>
  <c r="S98" i="11"/>
  <c r="E98" i="11"/>
  <c r="M98" i="11"/>
  <c r="U98" i="11"/>
  <c r="U96" i="11"/>
  <c r="M96" i="11"/>
  <c r="B39" i="8" l="1"/>
  <c r="C40" i="8"/>
  <c r="B111" i="11"/>
  <c r="B110" i="11"/>
  <c r="B38" i="8" l="1"/>
  <c r="C39" i="8"/>
  <c r="B37" i="8" l="1"/>
  <c r="C38" i="8"/>
  <c r="B36" i="8" l="1"/>
  <c r="C37" i="8"/>
  <c r="B35" i="8" l="1"/>
  <c r="C36" i="8"/>
  <c r="B34" i="8" l="1"/>
  <c r="C35" i="8"/>
  <c r="B33" i="8" l="1"/>
  <c r="C34" i="8"/>
  <c r="B32" i="8" l="1"/>
  <c r="C33" i="8"/>
  <c r="B31" i="8" l="1"/>
  <c r="C32" i="8"/>
  <c r="B30" i="8" l="1"/>
  <c r="C31" i="8"/>
  <c r="B29" i="8" l="1"/>
  <c r="C30" i="8"/>
  <c r="B28" i="8" l="1"/>
  <c r="C29" i="8"/>
  <c r="B27" i="8" l="1"/>
  <c r="C28" i="8"/>
  <c r="B26" i="8" l="1"/>
  <c r="C27" i="8"/>
  <c r="B25" i="8" l="1"/>
  <c r="C26" i="8"/>
  <c r="B24" i="8" l="1"/>
  <c r="C25" i="8"/>
  <c r="B23" i="8" l="1"/>
  <c r="C24" i="8"/>
  <c r="B22" i="8" l="1"/>
  <c r="C23" i="8"/>
  <c r="B21" i="8" l="1"/>
  <c r="C22" i="8"/>
  <c r="B20" i="8" l="1"/>
  <c r="C21" i="8"/>
  <c r="C12" i="39" l="1"/>
  <c r="C11" i="39"/>
  <c r="D10" i="39"/>
  <c r="F10" i="39" s="1"/>
  <c r="C15" i="39"/>
  <c r="D9" i="39"/>
  <c r="F9" i="39" s="1"/>
  <c r="D8" i="39"/>
  <c r="F8" i="39" s="1"/>
  <c r="C13" i="39"/>
  <c r="C17" i="39"/>
  <c r="C14" i="39"/>
  <c r="C21" i="39"/>
  <c r="C16" i="39"/>
  <c r="B19" i="8"/>
  <c r="C20" i="8"/>
  <c r="AA96" i="11"/>
  <c r="AA98" i="11"/>
  <c r="C68" i="39" l="1"/>
  <c r="C70" i="39"/>
  <c r="C69" i="39"/>
  <c r="P11" i="40"/>
  <c r="C36" i="39"/>
  <c r="C64" i="39"/>
  <c r="C48" i="39"/>
  <c r="C34" i="39"/>
  <c r="C30" i="39"/>
  <c r="C60" i="39"/>
  <c r="C58" i="39"/>
  <c r="C22" i="39"/>
  <c r="C23" i="39"/>
  <c r="C59" i="39"/>
  <c r="C35" i="39"/>
  <c r="C50" i="39"/>
  <c r="C38" i="39"/>
  <c r="C52" i="39"/>
  <c r="C42" i="39"/>
  <c r="C43" i="39"/>
  <c r="C53" i="39"/>
  <c r="C44" i="39"/>
  <c r="C49" i="39"/>
  <c r="C28" i="39"/>
  <c r="C29" i="39"/>
  <c r="C51" i="39"/>
  <c r="C54" i="39"/>
  <c r="C24" i="39"/>
  <c r="C37" i="39"/>
  <c r="C19" i="39"/>
  <c r="C18" i="39"/>
  <c r="C20" i="39"/>
  <c r="B18" i="8"/>
  <c r="C19" i="8"/>
  <c r="I57" i="8"/>
  <c r="F58" i="8"/>
  <c r="E58" i="8" s="1"/>
  <c r="AB98" i="11"/>
  <c r="AB96" i="11"/>
  <c r="G95" i="11"/>
  <c r="O95" i="11"/>
  <c r="W95" i="11"/>
  <c r="H95" i="11"/>
  <c r="P95" i="11"/>
  <c r="X95" i="11"/>
  <c r="B109" i="11" s="1"/>
  <c r="I95" i="11"/>
  <c r="Q95" i="11"/>
  <c r="Y95" i="11"/>
  <c r="C95" i="11"/>
  <c r="K95" i="11"/>
  <c r="S95" i="11"/>
  <c r="AA95" i="11"/>
  <c r="D95" i="11"/>
  <c r="L95" i="11"/>
  <c r="T95" i="11"/>
  <c r="AB95" i="11"/>
  <c r="J95" i="11"/>
  <c r="M95" i="11"/>
  <c r="R95" i="11"/>
  <c r="B95" i="11"/>
  <c r="F95" i="11"/>
  <c r="U95" i="11"/>
  <c r="N95" i="11"/>
  <c r="V95" i="11"/>
  <c r="E95" i="11"/>
  <c r="Z95" i="11"/>
  <c r="AC95" i="11"/>
  <c r="B7" i="39" l="1"/>
  <c r="P16" i="40"/>
  <c r="C57" i="39"/>
  <c r="C45" i="39"/>
  <c r="C61" i="39"/>
  <c r="C46" i="39"/>
  <c r="C55" i="39"/>
  <c r="C63" i="39"/>
  <c r="C32" i="39"/>
  <c r="C41" i="39"/>
  <c r="C33" i="39"/>
  <c r="C31" i="39"/>
  <c r="C25" i="39"/>
  <c r="C47" i="39"/>
  <c r="C62" i="39"/>
  <c r="C67" i="39"/>
  <c r="C27" i="39"/>
  <c r="C40" i="39"/>
  <c r="C56" i="39"/>
  <c r="C26" i="39"/>
  <c r="C39" i="39"/>
  <c r="B17" i="8"/>
  <c r="C18" i="8"/>
  <c r="I56" i="8"/>
  <c r="K56" i="8" s="1"/>
  <c r="F57" i="8"/>
  <c r="E57" i="8" s="1"/>
  <c r="K57" i="8"/>
  <c r="J57" i="8"/>
  <c r="L57" i="8"/>
  <c r="AC101" i="11"/>
  <c r="AB100" i="11"/>
  <c r="AB102" i="11"/>
  <c r="AC103" i="11"/>
  <c r="H100" i="11"/>
  <c r="L100" i="11"/>
  <c r="S100" i="11"/>
  <c r="W100" i="11"/>
  <c r="X100" i="11"/>
  <c r="B112" i="11" s="1" a="1"/>
  <c r="B112" i="11" s="1"/>
  <c r="I100" i="11"/>
  <c r="T100" i="11"/>
  <c r="V100" i="11"/>
  <c r="R100" i="11"/>
  <c r="C100" i="11"/>
  <c r="J100" i="11"/>
  <c r="N100" i="11"/>
  <c r="F100" i="11"/>
  <c r="Y100" i="11"/>
  <c r="K100" i="11"/>
  <c r="Q100" i="11"/>
  <c r="AA100" i="11"/>
  <c r="E100" i="11"/>
  <c r="O100" i="11"/>
  <c r="U100" i="11"/>
  <c r="D100" i="11"/>
  <c r="G100" i="11"/>
  <c r="B100" i="11"/>
  <c r="M100" i="11"/>
  <c r="P100" i="11"/>
  <c r="Z100" i="11"/>
  <c r="L102" i="11"/>
  <c r="J102" i="11"/>
  <c r="M102" i="11"/>
  <c r="N102" i="11"/>
  <c r="F102" i="11"/>
  <c r="U102" i="11"/>
  <c r="D102" i="11"/>
  <c r="P102" i="11"/>
  <c r="Y102" i="11"/>
  <c r="E102" i="11"/>
  <c r="V102" i="11"/>
  <c r="C102" i="11"/>
  <c r="X102" i="11"/>
  <c r="B113" i="11" s="1" a="1"/>
  <c r="B113" i="11" s="1"/>
  <c r="Q102" i="11"/>
  <c r="W102" i="11"/>
  <c r="Z102" i="11"/>
  <c r="O102" i="11"/>
  <c r="K102" i="11"/>
  <c r="H102" i="11"/>
  <c r="I102" i="11"/>
  <c r="B102" i="11"/>
  <c r="S102" i="11"/>
  <c r="T102" i="11"/>
  <c r="G102" i="11"/>
  <c r="R102" i="11"/>
  <c r="AA102" i="11"/>
  <c r="AC100" i="11"/>
  <c r="AC102" i="11"/>
  <c r="AC98" i="11"/>
  <c r="AC96" i="11"/>
  <c r="B11" i="39" l="1"/>
  <c r="B13" i="39"/>
  <c r="B12" i="39"/>
  <c r="D12" i="39" s="1"/>
  <c r="F12" i="39" s="1"/>
  <c r="B15" i="39"/>
  <c r="D15" i="39" s="1"/>
  <c r="F15" i="39" s="1"/>
  <c r="B14" i="39"/>
  <c r="B21" i="39"/>
  <c r="D21" i="39" s="1"/>
  <c r="F21" i="39" s="1"/>
  <c r="B17" i="39"/>
  <c r="B16" i="39"/>
  <c r="C66" i="39"/>
  <c r="C65" i="39"/>
  <c r="B16" i="8"/>
  <c r="C17" i="8"/>
  <c r="F56" i="8"/>
  <c r="E56" i="8" s="1"/>
  <c r="I55" i="8"/>
  <c r="K55" i="8" s="1"/>
  <c r="L56" i="8"/>
  <c r="J56" i="8"/>
  <c r="F103" i="11"/>
  <c r="X103" i="11"/>
  <c r="K103" i="11"/>
  <c r="S103" i="11"/>
  <c r="U103" i="11"/>
  <c r="D103" i="11"/>
  <c r="N103" i="11"/>
  <c r="J103" i="11"/>
  <c r="I103" i="11"/>
  <c r="V103" i="11"/>
  <c r="R103" i="11"/>
  <c r="Z103" i="11"/>
  <c r="W103" i="11"/>
  <c r="Q103" i="11"/>
  <c r="O103" i="11"/>
  <c r="Y103" i="11"/>
  <c r="L103" i="11"/>
  <c r="B103" i="11"/>
  <c r="G103" i="11"/>
  <c r="C103" i="11"/>
  <c r="M103" i="11"/>
  <c r="P103" i="11"/>
  <c r="T103" i="11"/>
  <c r="E103" i="11"/>
  <c r="H103" i="11"/>
  <c r="AA103" i="11"/>
  <c r="AB103" i="11"/>
  <c r="AA101" i="11"/>
  <c r="K101" i="11"/>
  <c r="M101" i="11"/>
  <c r="H101" i="11"/>
  <c r="I101" i="11"/>
  <c r="AB101" i="11"/>
  <c r="F101" i="11"/>
  <c r="V101" i="11"/>
  <c r="E101" i="11"/>
  <c r="Y101" i="11"/>
  <c r="O101" i="11"/>
  <c r="T101" i="11"/>
  <c r="S101" i="11"/>
  <c r="R101" i="11"/>
  <c r="P101" i="11"/>
  <c r="N101" i="11"/>
  <c r="D101" i="11"/>
  <c r="G101" i="11"/>
  <c r="Q101" i="11"/>
  <c r="B101" i="11"/>
  <c r="X101" i="11"/>
  <c r="U101" i="11"/>
  <c r="Z101" i="11"/>
  <c r="C101" i="11"/>
  <c r="J101" i="11"/>
  <c r="L101" i="11"/>
  <c r="W101" i="11"/>
  <c r="AD96" i="11"/>
  <c r="AD98" i="11"/>
  <c r="AD102" i="11"/>
  <c r="AD100" i="11"/>
  <c r="AD101" i="11"/>
  <c r="AD103" i="11"/>
  <c r="AD95" i="11"/>
  <c r="B69" i="39" l="1"/>
  <c r="D69" i="39" s="1"/>
  <c r="F69" i="39" s="1"/>
  <c r="B70" i="39"/>
  <c r="D70" i="39" s="1"/>
  <c r="F70" i="39" s="1"/>
  <c r="B68" i="39"/>
  <c r="D68" i="39" s="1"/>
  <c r="F68" i="39" s="1"/>
  <c r="D16" i="39"/>
  <c r="F16" i="39" s="1"/>
  <c r="N37" i="39"/>
  <c r="N28" i="39"/>
  <c r="B60" i="39"/>
  <c r="B53" i="39"/>
  <c r="B37" i="39"/>
  <c r="N38" i="39"/>
  <c r="N24" i="39"/>
  <c r="B54" i="39"/>
  <c r="B51" i="39"/>
  <c r="D51" i="39" s="1"/>
  <c r="F51" i="39" s="1"/>
  <c r="N44" i="39"/>
  <c r="N23" i="39"/>
  <c r="B52" i="39"/>
  <c r="B30" i="39"/>
  <c r="B23" i="39"/>
  <c r="N43" i="39"/>
  <c r="N22" i="39"/>
  <c r="B29" i="39"/>
  <c r="B58" i="39"/>
  <c r="B50" i="39"/>
  <c r="D50" i="39" s="1"/>
  <c r="F50" i="39" s="1"/>
  <c r="B38" i="39"/>
  <c r="B24" i="39"/>
  <c r="B67" i="39"/>
  <c r="D67" i="39" s="1"/>
  <c r="F67" i="39" s="1"/>
  <c r="B66" i="39"/>
  <c r="D66" i="39" s="1"/>
  <c r="F66" i="39" s="1"/>
  <c r="N42" i="39"/>
  <c r="B44" i="39"/>
  <c r="B49" i="39"/>
  <c r="D49" i="39" s="1"/>
  <c r="F49" i="39" s="1"/>
  <c r="B65" i="39"/>
  <c r="D65" i="39" s="1"/>
  <c r="F65" i="39" s="1"/>
  <c r="B42" i="39"/>
  <c r="B43" i="39"/>
  <c r="B35" i="39"/>
  <c r="D35" i="39" s="1"/>
  <c r="F35" i="39" s="1"/>
  <c r="B22" i="39"/>
  <c r="N29" i="39"/>
  <c r="B59" i="39"/>
  <c r="B28" i="39"/>
  <c r="D14" i="39"/>
  <c r="F14" i="39" s="1"/>
  <c r="N36" i="39"/>
  <c r="B36" i="39"/>
  <c r="D17" i="39"/>
  <c r="F17" i="39" s="1"/>
  <c r="B64" i="39"/>
  <c r="D64" i="39" s="1"/>
  <c r="F64" i="39" s="1"/>
  <c r="B48" i="39"/>
  <c r="D48" i="39" s="1"/>
  <c r="F48" i="39" s="1"/>
  <c r="B34" i="39"/>
  <c r="D34" i="39" s="1"/>
  <c r="F34" i="39" s="1"/>
  <c r="D13" i="39"/>
  <c r="F13" i="39" s="1"/>
  <c r="B19" i="39"/>
  <c r="D19" i="39" s="1"/>
  <c r="F19" i="39" s="1"/>
  <c r="B20" i="39"/>
  <c r="D20" i="39" s="1"/>
  <c r="F20" i="39" s="1"/>
  <c r="B18" i="39"/>
  <c r="D18" i="39" s="1"/>
  <c r="F18" i="39" s="1"/>
  <c r="D11" i="39"/>
  <c r="F11" i="39" s="1"/>
  <c r="B15" i="8"/>
  <c r="C16" i="8"/>
  <c r="I54" i="8"/>
  <c r="K54" i="8" s="1"/>
  <c r="F55" i="8"/>
  <c r="E55" i="8" s="1"/>
  <c r="L55" i="8"/>
  <c r="J55" i="8"/>
  <c r="P99" i="11"/>
  <c r="C99" i="11"/>
  <c r="L99" i="11"/>
  <c r="G99" i="11"/>
  <c r="X99" i="11"/>
  <c r="M99" i="11"/>
  <c r="T99" i="11"/>
  <c r="O99" i="11"/>
  <c r="K99" i="11"/>
  <c r="J99" i="11"/>
  <c r="AB99" i="11"/>
  <c r="W99" i="11"/>
  <c r="Z99" i="11"/>
  <c r="N99" i="11"/>
  <c r="AA99" i="11"/>
  <c r="R99" i="11"/>
  <c r="F99" i="11"/>
  <c r="E99" i="11"/>
  <c r="I99" i="11"/>
  <c r="S99" i="11"/>
  <c r="V99" i="11"/>
  <c r="H99" i="11"/>
  <c r="Y99" i="11"/>
  <c r="D99" i="11"/>
  <c r="U99" i="11"/>
  <c r="Q99" i="11"/>
  <c r="AC99" i="11"/>
  <c r="B99" i="11"/>
  <c r="AD99" i="11"/>
  <c r="AE96" i="11"/>
  <c r="AE102" i="11"/>
  <c r="AE100" i="11"/>
  <c r="AE98" i="11"/>
  <c r="AE101" i="11"/>
  <c r="AE103" i="11"/>
  <c r="AE99" i="11"/>
  <c r="AE95" i="11"/>
  <c r="F97" i="11"/>
  <c r="N97" i="11"/>
  <c r="V97" i="11"/>
  <c r="AD97" i="11"/>
  <c r="B97" i="11"/>
  <c r="Q97" i="11"/>
  <c r="G97" i="11"/>
  <c r="O97" i="11"/>
  <c r="W97" i="11"/>
  <c r="AE97" i="11"/>
  <c r="Y97" i="11"/>
  <c r="AA97" i="11"/>
  <c r="H97" i="11"/>
  <c r="P97" i="11"/>
  <c r="X97" i="11"/>
  <c r="AF97" i="11"/>
  <c r="I97" i="11"/>
  <c r="S97" i="11"/>
  <c r="J97" i="11"/>
  <c r="R97" i="11"/>
  <c r="Z97" i="11"/>
  <c r="D97" i="11"/>
  <c r="L97" i="11"/>
  <c r="T97" i="11"/>
  <c r="AB97" i="11"/>
  <c r="K97" i="11"/>
  <c r="E97" i="11"/>
  <c r="M97" i="11"/>
  <c r="U97" i="11"/>
  <c r="AC97" i="11"/>
  <c r="C97" i="11"/>
  <c r="B39" i="39" l="1"/>
  <c r="D39" i="39" s="1"/>
  <c r="F39" i="39" s="1"/>
  <c r="D36" i="39"/>
  <c r="F36" i="39" s="1"/>
  <c r="K32" i="40" s="1"/>
  <c r="B26" i="39"/>
  <c r="D26" i="39" s="1"/>
  <c r="F26" i="39" s="1"/>
  <c r="D23" i="39"/>
  <c r="F23" i="39" s="1"/>
  <c r="K22" i="40" s="1"/>
  <c r="B46" i="39"/>
  <c r="D46" i="39" s="1"/>
  <c r="F46" i="39" s="1"/>
  <c r="D43" i="39"/>
  <c r="F43" i="39" s="1"/>
  <c r="K30" i="40" s="1"/>
  <c r="B27" i="39"/>
  <c r="D27" i="39" s="1"/>
  <c r="F27" i="39" s="1"/>
  <c r="D24" i="39"/>
  <c r="F24" i="39" s="1"/>
  <c r="K23" i="40" s="1"/>
  <c r="B33" i="39"/>
  <c r="D33" i="39" s="1"/>
  <c r="F33" i="39" s="1"/>
  <c r="D30" i="39"/>
  <c r="F30" i="39" s="1"/>
  <c r="K26" i="40" s="1"/>
  <c r="B40" i="39"/>
  <c r="D40" i="39" s="1"/>
  <c r="F40" i="39" s="1"/>
  <c r="D37" i="39"/>
  <c r="F37" i="39" s="1"/>
  <c r="K33" i="40" s="1"/>
  <c r="B45" i="39"/>
  <c r="D45" i="39" s="1"/>
  <c r="F45" i="39" s="1"/>
  <c r="D42" i="39"/>
  <c r="F42" i="39" s="1"/>
  <c r="K29" i="40" s="1"/>
  <c r="B41" i="39"/>
  <c r="D41" i="39" s="1"/>
  <c r="F41" i="39" s="1"/>
  <c r="D38" i="39"/>
  <c r="F38" i="39" s="1"/>
  <c r="K34" i="40" s="1"/>
  <c r="B55" i="39"/>
  <c r="D55" i="39" s="1"/>
  <c r="F55" i="39" s="1"/>
  <c r="D52" i="39"/>
  <c r="F52" i="39" s="1"/>
  <c r="K35" i="40" s="1"/>
  <c r="B56" i="39"/>
  <c r="D56" i="39" s="1"/>
  <c r="F56" i="39" s="1"/>
  <c r="D53" i="39"/>
  <c r="F53" i="39" s="1"/>
  <c r="K36" i="40" s="1"/>
  <c r="B63" i="39"/>
  <c r="D63" i="39" s="1"/>
  <c r="F63" i="39" s="1"/>
  <c r="D60" i="39"/>
  <c r="B31" i="39"/>
  <c r="D31" i="39" s="1"/>
  <c r="F31" i="39" s="1"/>
  <c r="D28" i="39"/>
  <c r="F28" i="39" s="1"/>
  <c r="K24" i="40" s="1"/>
  <c r="B61" i="39"/>
  <c r="D61" i="39" s="1"/>
  <c r="F61" i="39" s="1"/>
  <c r="D58" i="39"/>
  <c r="B25" i="39"/>
  <c r="D25" i="39" s="1"/>
  <c r="F25" i="39" s="1"/>
  <c r="D22" i="39"/>
  <c r="F22" i="39" s="1"/>
  <c r="K21" i="40" s="1"/>
  <c r="B62" i="39"/>
  <c r="D62" i="39" s="1"/>
  <c r="F62" i="39" s="1"/>
  <c r="D59" i="39"/>
  <c r="B47" i="39"/>
  <c r="D47" i="39" s="1"/>
  <c r="F47" i="39" s="1"/>
  <c r="D44" i="39"/>
  <c r="F44" i="39" s="1"/>
  <c r="K31" i="40" s="1"/>
  <c r="B32" i="39"/>
  <c r="D32" i="39" s="1"/>
  <c r="F32" i="39" s="1"/>
  <c r="D29" i="39"/>
  <c r="F29" i="39" s="1"/>
  <c r="K25" i="40" s="1"/>
  <c r="B57" i="39"/>
  <c r="D57" i="39" s="1"/>
  <c r="F57" i="39" s="1"/>
  <c r="D54" i="39"/>
  <c r="F54" i="39" s="1"/>
  <c r="K37" i="40" s="1"/>
  <c r="B14" i="8"/>
  <c r="C15" i="8"/>
  <c r="F54" i="8"/>
  <c r="E54" i="8" s="1"/>
  <c r="I53" i="8"/>
  <c r="K53" i="8" s="1"/>
  <c r="I52" i="8"/>
  <c r="F53" i="8"/>
  <c r="E53" i="8" s="1"/>
  <c r="J54" i="8"/>
  <c r="L54" i="8"/>
  <c r="AF102" i="11"/>
  <c r="AF96" i="11"/>
  <c r="AF100" i="11"/>
  <c r="AF98" i="11"/>
  <c r="AF103" i="11"/>
  <c r="AF101" i="11"/>
  <c r="AF99" i="11"/>
  <c r="AF95" i="11"/>
  <c r="F71" i="39" l="1"/>
  <c r="K38" i="40"/>
  <c r="B13" i="8"/>
  <c r="C14" i="8"/>
  <c r="J52" i="8"/>
  <c r="L52" i="8"/>
  <c r="F52" i="8"/>
  <c r="E52" i="8" s="1"/>
  <c r="I51" i="8"/>
  <c r="L53" i="8"/>
  <c r="J53" i="8"/>
  <c r="K52" i="8"/>
  <c r="AG102" i="11"/>
  <c r="AG96" i="11"/>
  <c r="AG100" i="11"/>
  <c r="AG98" i="11"/>
  <c r="AG101" i="11"/>
  <c r="AG103" i="11"/>
  <c r="AG99" i="11"/>
  <c r="AG95" i="11"/>
  <c r="AG97" i="11"/>
  <c r="B12" i="8" l="1"/>
  <c r="C13" i="8"/>
  <c r="L51" i="8"/>
  <c r="J51" i="8"/>
  <c r="I50" i="8"/>
  <c r="F51" i="8"/>
  <c r="E51" i="8" s="1"/>
  <c r="K51" i="8"/>
  <c r="AH102" i="11"/>
  <c r="AH96" i="11"/>
  <c r="AH98" i="11"/>
  <c r="AH100" i="11"/>
  <c r="AH101" i="11"/>
  <c r="AH103" i="11"/>
  <c r="AH99" i="11"/>
  <c r="AH95" i="11"/>
  <c r="AH97" i="11"/>
  <c r="B11" i="8" l="1"/>
  <c r="C12" i="8"/>
  <c r="I49" i="8"/>
  <c r="K49" i="8" s="1"/>
  <c r="F50" i="8"/>
  <c r="E50" i="8" s="1"/>
  <c r="J50" i="8"/>
  <c r="L50" i="8"/>
  <c r="K50" i="8"/>
  <c r="AI102" i="11"/>
  <c r="AI96" i="11"/>
  <c r="AI100" i="11"/>
  <c r="AI98" i="11"/>
  <c r="AI101" i="11"/>
  <c r="AI103" i="11"/>
  <c r="AI99" i="11"/>
  <c r="AI95" i="11"/>
  <c r="AI97" i="11"/>
  <c r="B10" i="8" l="1"/>
  <c r="C11" i="8"/>
  <c r="I48" i="8"/>
  <c r="K48" i="8" s="1"/>
  <c r="F49" i="8"/>
  <c r="E49" i="8" s="1"/>
  <c r="L49" i="8"/>
  <c r="J49" i="8"/>
  <c r="AJ96" i="11"/>
  <c r="AJ102" i="11"/>
  <c r="AJ100" i="11"/>
  <c r="AJ98" i="11"/>
  <c r="AJ101" i="11"/>
  <c r="AJ103" i="11"/>
  <c r="AJ99" i="11"/>
  <c r="AJ95" i="11"/>
  <c r="AJ97" i="11"/>
  <c r="B9" i="8" l="1"/>
  <c r="C10" i="8"/>
  <c r="F48" i="8"/>
  <c r="E48" i="8" s="1"/>
  <c r="I47" i="8"/>
  <c r="K47" i="8" s="1"/>
  <c r="L48" i="8"/>
  <c r="J48" i="8"/>
  <c r="AK102" i="11"/>
  <c r="AK100" i="11"/>
  <c r="AK98" i="11"/>
  <c r="AK96" i="11"/>
  <c r="AK101" i="11"/>
  <c r="AK103" i="11"/>
  <c r="AK95" i="11"/>
  <c r="AK99" i="11"/>
  <c r="AK97" i="11"/>
  <c r="B8" i="8" l="1"/>
  <c r="C9" i="8"/>
  <c r="F47" i="8"/>
  <c r="E47" i="8" s="1"/>
  <c r="I46" i="8"/>
  <c r="K46" i="8" s="1"/>
  <c r="L47" i="8"/>
  <c r="J47" i="8"/>
  <c r="AL96" i="11"/>
  <c r="AL102" i="11"/>
  <c r="AL100" i="11"/>
  <c r="AL98" i="11"/>
  <c r="AL101" i="11"/>
  <c r="AL103" i="11"/>
  <c r="AL99" i="11"/>
  <c r="AL95" i="11"/>
  <c r="AL97" i="11"/>
  <c r="B7" i="8" l="1"/>
  <c r="C8" i="8"/>
  <c r="F46" i="8"/>
  <c r="E46" i="8" s="1"/>
  <c r="I45" i="8"/>
  <c r="K45" i="8" s="1"/>
  <c r="L46" i="8"/>
  <c r="J46" i="8"/>
  <c r="AM96" i="11"/>
  <c r="AM98" i="11"/>
  <c r="AM102" i="11"/>
  <c r="AM100" i="11"/>
  <c r="AM101" i="11"/>
  <c r="AM103" i="11"/>
  <c r="AM99" i="11"/>
  <c r="AM95" i="11"/>
  <c r="AM97" i="11"/>
  <c r="B6" i="8" l="1"/>
  <c r="C7" i="8"/>
  <c r="I44" i="8"/>
  <c r="K44" i="8" s="1"/>
  <c r="F45" i="8"/>
  <c r="E45" i="8" s="1"/>
  <c r="J45" i="8"/>
  <c r="L45" i="8"/>
  <c r="AN102" i="11"/>
  <c r="AN96" i="11"/>
  <c r="AN98" i="11"/>
  <c r="AN100" i="11"/>
  <c r="AN103" i="11"/>
  <c r="AN101" i="11"/>
  <c r="AN99" i="11"/>
  <c r="AN95" i="11"/>
  <c r="AN97" i="11"/>
  <c r="B5" i="8" l="1"/>
  <c r="C6" i="8"/>
  <c r="F44" i="8"/>
  <c r="E44" i="8" s="1"/>
  <c r="I43" i="8"/>
  <c r="K43" i="8" s="1"/>
  <c r="J44" i="8"/>
  <c r="L44" i="8"/>
  <c r="AO102" i="11"/>
  <c r="AO96" i="11"/>
  <c r="AO100" i="11"/>
  <c r="AO98" i="11"/>
  <c r="AO101" i="11"/>
  <c r="AO103" i="11"/>
  <c r="AO99" i="11"/>
  <c r="AO95" i="11"/>
  <c r="AO97" i="11"/>
  <c r="B4" i="8" l="1"/>
  <c r="C5" i="8"/>
  <c r="J43" i="8"/>
  <c r="L43" i="8"/>
  <c r="I42" i="8"/>
  <c r="F43" i="8"/>
  <c r="E43" i="8" s="1"/>
  <c r="AP102" i="11"/>
  <c r="AP96" i="11"/>
  <c r="AP100" i="11"/>
  <c r="AP98" i="11"/>
  <c r="AP101" i="11"/>
  <c r="AP103" i="11"/>
  <c r="AP99" i="11"/>
  <c r="AP95" i="11"/>
  <c r="AP97" i="11"/>
  <c r="B3" i="8" l="1"/>
  <c r="C4" i="8"/>
  <c r="F42" i="8"/>
  <c r="E42" i="8" s="1"/>
  <c r="I41" i="8"/>
  <c r="K41" i="8" s="1"/>
  <c r="L42" i="8"/>
  <c r="J42" i="8"/>
  <c r="K42" i="8"/>
  <c r="AQ102" i="11"/>
  <c r="AQ100" i="11"/>
  <c r="AQ96" i="11"/>
  <c r="AQ98" i="11"/>
  <c r="AQ103" i="11"/>
  <c r="AQ101" i="11"/>
  <c r="AQ99" i="11"/>
  <c r="AQ95" i="11"/>
  <c r="AQ97" i="11"/>
  <c r="B2" i="8" l="1"/>
  <c r="C2" i="8" s="1"/>
  <c r="C3" i="8"/>
  <c r="L41" i="8"/>
  <c r="J41" i="8"/>
  <c r="I40" i="8"/>
  <c r="F41" i="8"/>
  <c r="E41" i="8" s="1"/>
  <c r="AR100" i="11"/>
  <c r="AR96" i="11"/>
  <c r="AR98" i="11"/>
  <c r="AR102" i="11"/>
  <c r="AR103" i="11"/>
  <c r="AR101" i="11"/>
  <c r="AR99" i="11"/>
  <c r="AR95" i="11"/>
  <c r="AR97" i="11"/>
  <c r="J40" i="8" l="1"/>
  <c r="L40" i="8"/>
  <c r="K40" i="8"/>
  <c r="F40" i="8"/>
  <c r="E40" i="8" s="1"/>
  <c r="I39" i="8"/>
  <c r="AS102" i="11"/>
  <c r="AS96" i="11"/>
  <c r="AS98" i="11"/>
  <c r="AS100" i="11"/>
  <c r="AS101" i="11"/>
  <c r="AS103" i="11"/>
  <c r="AS99" i="11"/>
  <c r="AS95" i="11"/>
  <c r="AS97" i="11"/>
  <c r="F39" i="8" l="1"/>
  <c r="E39" i="8" s="1"/>
  <c r="I38" i="8"/>
  <c r="K38" i="8" s="1"/>
  <c r="J39" i="8"/>
  <c r="L39" i="8"/>
  <c r="K39" i="8"/>
  <c r="AT96" i="11"/>
  <c r="AT98" i="11"/>
  <c r="AT102" i="11"/>
  <c r="AT100" i="11"/>
  <c r="AT101" i="11"/>
  <c r="AT103" i="11"/>
  <c r="AT99" i="11"/>
  <c r="AT95" i="11"/>
  <c r="AT97" i="11"/>
  <c r="F38" i="8" l="1"/>
  <c r="E38" i="8" s="1"/>
  <c r="I37" i="8"/>
  <c r="K37" i="8" s="1"/>
  <c r="L38" i="8"/>
  <c r="J38" i="8"/>
  <c r="AU102" i="11"/>
  <c r="AU96" i="11"/>
  <c r="AU98" i="11"/>
  <c r="AU100" i="11"/>
  <c r="AU101" i="11"/>
  <c r="AU103" i="11"/>
  <c r="AU99" i="11"/>
  <c r="AU95" i="11"/>
  <c r="AU97" i="11"/>
  <c r="F37" i="8" l="1"/>
  <c r="E37" i="8" s="1"/>
  <c r="I36" i="8"/>
  <c r="K36" i="8" s="1"/>
  <c r="J37" i="8"/>
  <c r="L37" i="8"/>
  <c r="AV96" i="11"/>
  <c r="AV102" i="11"/>
  <c r="AV98" i="11"/>
  <c r="AV100" i="11"/>
  <c r="AV101" i="11"/>
  <c r="AV103" i="11"/>
  <c r="AV95" i="11"/>
  <c r="AV99" i="11"/>
  <c r="AV97" i="11"/>
  <c r="I35" i="8" l="1"/>
  <c r="K35" i="8" s="1"/>
  <c r="F36" i="8"/>
  <c r="E36" i="8" s="1"/>
  <c r="L36" i="8"/>
  <c r="J36" i="8"/>
  <c r="AW102" i="11"/>
  <c r="AW96" i="11"/>
  <c r="AW98" i="11"/>
  <c r="AW100" i="11"/>
  <c r="AW101" i="11"/>
  <c r="AW103" i="11"/>
  <c r="AW99" i="11"/>
  <c r="AW95" i="11"/>
  <c r="AW97" i="11"/>
  <c r="I34" i="8" l="1"/>
  <c r="K34" i="8" s="1"/>
  <c r="F35" i="8"/>
  <c r="E35" i="8" s="1"/>
  <c r="J35" i="8"/>
  <c r="L35" i="8"/>
  <c r="AX102" i="11"/>
  <c r="AX96" i="11"/>
  <c r="AX100" i="11"/>
  <c r="AX98" i="11"/>
  <c r="AX103" i="11"/>
  <c r="AX101" i="11"/>
  <c r="AX95" i="11"/>
  <c r="AX99" i="11"/>
  <c r="AX97" i="11"/>
  <c r="I33" i="8" l="1"/>
  <c r="K33" i="8" s="1"/>
  <c r="F34" i="8"/>
  <c r="E34" i="8" s="1"/>
  <c r="L34" i="8"/>
  <c r="J34" i="8"/>
  <c r="AY102" i="11"/>
  <c r="AY96" i="11"/>
  <c r="AY100" i="11"/>
  <c r="AY98" i="11"/>
  <c r="AY103" i="11"/>
  <c r="AY101" i="11"/>
  <c r="AY99" i="11"/>
  <c r="AY95" i="11"/>
  <c r="AY97" i="11"/>
  <c r="I32" i="8" l="1"/>
  <c r="K32" i="8" s="1"/>
  <c r="F33" i="8"/>
  <c r="E33" i="8" s="1"/>
  <c r="L33" i="8"/>
  <c r="J33" i="8"/>
  <c r="AZ102" i="11"/>
  <c r="AZ96" i="11"/>
  <c r="AZ100" i="11"/>
  <c r="AZ98" i="11"/>
  <c r="AZ103" i="11"/>
  <c r="AZ101" i="11"/>
  <c r="AZ95" i="11"/>
  <c r="AZ99" i="11"/>
  <c r="AZ97" i="11"/>
  <c r="F32" i="8" l="1"/>
  <c r="E32" i="8" s="1"/>
  <c r="I31" i="8"/>
  <c r="K31" i="8" s="1"/>
  <c r="L32" i="8"/>
  <c r="J32" i="8"/>
  <c r="BA100" i="11"/>
  <c r="BA102" i="11"/>
  <c r="BA96" i="11"/>
  <c r="BA98" i="11"/>
  <c r="BA101" i="11"/>
  <c r="BA103" i="11"/>
  <c r="BA99" i="11"/>
  <c r="BA95" i="11"/>
  <c r="BA97" i="11"/>
  <c r="J31" i="8" l="1"/>
  <c r="L31" i="8"/>
  <c r="F31" i="8"/>
  <c r="E31" i="8" s="1"/>
  <c r="I30" i="8"/>
  <c r="BB96" i="11"/>
  <c r="BB102" i="11"/>
  <c r="BB98" i="11"/>
  <c r="BB100" i="11"/>
  <c r="BB101" i="11"/>
  <c r="BB103" i="11"/>
  <c r="BB95" i="11"/>
  <c r="BB99" i="11"/>
  <c r="BB97" i="11"/>
  <c r="I29" i="8" l="1"/>
  <c r="K29" i="8" s="1"/>
  <c r="F30" i="8"/>
  <c r="E30" i="8" s="1"/>
  <c r="L30" i="8"/>
  <c r="J30" i="8"/>
  <c r="K30" i="8"/>
  <c r="BC96" i="11"/>
  <c r="BC102" i="11"/>
  <c r="BC98" i="11"/>
  <c r="BC100" i="11"/>
  <c r="BC101" i="11"/>
  <c r="BC103" i="11"/>
  <c r="BC99" i="11"/>
  <c r="BC95" i="11"/>
  <c r="BC97" i="11"/>
  <c r="F29" i="8" l="1"/>
  <c r="E29" i="8" s="1"/>
  <c r="I28" i="8"/>
  <c r="K28" i="8" s="1"/>
  <c r="L29" i="8"/>
  <c r="J29" i="8"/>
  <c r="BD98" i="11"/>
  <c r="BD96" i="11"/>
  <c r="BD100" i="11"/>
  <c r="BD102" i="11"/>
  <c r="BD101" i="11"/>
  <c r="BD103" i="11"/>
  <c r="BD95" i="11"/>
  <c r="BD99" i="11"/>
  <c r="BD97" i="11"/>
  <c r="I27" i="8" l="1"/>
  <c r="K27" i="8" s="1"/>
  <c r="F28" i="8"/>
  <c r="E28" i="8" s="1"/>
  <c r="L28" i="8"/>
  <c r="J28" i="8"/>
  <c r="BE96" i="11"/>
  <c r="BE102" i="11"/>
  <c r="BE100" i="11"/>
  <c r="BE98" i="11"/>
  <c r="BE101" i="11"/>
  <c r="BE103" i="11"/>
  <c r="BE99" i="11"/>
  <c r="BE95" i="11"/>
  <c r="BE97" i="11"/>
  <c r="F27" i="8" l="1"/>
  <c r="E27" i="8" s="1"/>
  <c r="I26" i="8"/>
  <c r="K26" i="8" s="1"/>
  <c r="J27" i="8"/>
  <c r="L27" i="8"/>
  <c r="BF96" i="11"/>
  <c r="BF102" i="11"/>
  <c r="BF100" i="11"/>
  <c r="BF98" i="11"/>
  <c r="BF103" i="11"/>
  <c r="BF101" i="11"/>
  <c r="BF95" i="11"/>
  <c r="BF99" i="11"/>
  <c r="BF97" i="11"/>
  <c r="I25" i="8" l="1"/>
  <c r="K25" i="8" s="1"/>
  <c r="F26" i="8"/>
  <c r="E26" i="8" s="1"/>
  <c r="L26" i="8"/>
  <c r="J26" i="8"/>
  <c r="BG96" i="11"/>
  <c r="BG102" i="11"/>
  <c r="BG98" i="11"/>
  <c r="BG100" i="11"/>
  <c r="BG103" i="11"/>
  <c r="BG101" i="11"/>
  <c r="BG99" i="11"/>
  <c r="BG95" i="11"/>
  <c r="BG97" i="11"/>
  <c r="I24" i="8" l="1"/>
  <c r="K24" i="8" s="1"/>
  <c r="F25" i="8"/>
  <c r="E25" i="8" s="1"/>
  <c r="J25" i="8"/>
  <c r="L25" i="8"/>
  <c r="BH98" i="11"/>
  <c r="BH96" i="11"/>
  <c r="BH102" i="11"/>
  <c r="BH100" i="11"/>
  <c r="BH103" i="11"/>
  <c r="BH101" i="11"/>
  <c r="BH95" i="11"/>
  <c r="BH99" i="11"/>
  <c r="BH97" i="11"/>
  <c r="F24" i="8" l="1"/>
  <c r="E24" i="8" s="1"/>
  <c r="I23" i="8"/>
  <c r="K23" i="8" s="1"/>
  <c r="L24" i="8"/>
  <c r="J24" i="8"/>
  <c r="BI102" i="11"/>
  <c r="BI98" i="11"/>
  <c r="BI100" i="11"/>
  <c r="BI96" i="11"/>
  <c r="BI103" i="11"/>
  <c r="BI101" i="11"/>
  <c r="BI99" i="11"/>
  <c r="BI95" i="11"/>
  <c r="BI97" i="11"/>
  <c r="F23" i="8" l="1"/>
  <c r="E23" i="8" s="1"/>
  <c r="I22" i="8"/>
  <c r="K22" i="8" s="1"/>
  <c r="J23" i="8"/>
  <c r="L23" i="8"/>
  <c r="BJ98" i="11"/>
  <c r="BJ102" i="11"/>
  <c r="BJ96" i="11"/>
  <c r="BJ100" i="11"/>
  <c r="BJ103" i="11"/>
  <c r="BJ101" i="11"/>
  <c r="BJ95" i="11"/>
  <c r="BJ99" i="11"/>
  <c r="BJ97" i="11"/>
  <c r="F22" i="8" l="1"/>
  <c r="E22" i="8" s="1"/>
  <c r="I21" i="8"/>
  <c r="K21" i="8" s="1"/>
  <c r="L22" i="8"/>
  <c r="J22" i="8"/>
  <c r="BK102" i="11"/>
  <c r="BK96" i="11"/>
  <c r="BK100" i="11"/>
  <c r="BK98" i="11"/>
  <c r="BK103" i="11"/>
  <c r="BK101" i="11"/>
  <c r="BK95" i="11"/>
  <c r="BK99" i="11"/>
  <c r="BK97" i="11"/>
  <c r="F21" i="8" l="1"/>
  <c r="E21" i="8" s="1"/>
  <c r="I20" i="8"/>
  <c r="K20" i="8" s="1"/>
  <c r="L21" i="8"/>
  <c r="J21" i="8"/>
  <c r="BL96" i="11"/>
  <c r="BL102" i="11"/>
  <c r="BL98" i="11"/>
  <c r="BL100" i="11"/>
  <c r="BL103" i="11"/>
  <c r="BL101" i="11"/>
  <c r="BL95" i="11"/>
  <c r="BL99" i="11"/>
  <c r="BL97" i="11"/>
  <c r="F20" i="8" l="1"/>
  <c r="E20" i="8" s="1"/>
  <c r="I19" i="8"/>
  <c r="K19" i="8" s="1"/>
  <c r="L20" i="8"/>
  <c r="J20" i="8"/>
  <c r="BM102" i="11"/>
  <c r="BM96" i="11"/>
  <c r="BM98" i="11"/>
  <c r="BM100" i="11"/>
  <c r="BM101" i="11"/>
  <c r="BM103" i="11"/>
  <c r="BM95" i="11"/>
  <c r="BM99" i="11"/>
  <c r="BM97" i="11"/>
  <c r="I18" i="8" l="1"/>
  <c r="K18" i="8" s="1"/>
  <c r="F19" i="8"/>
  <c r="E19" i="8" s="1"/>
  <c r="J19" i="8"/>
  <c r="L19" i="8"/>
  <c r="BN96" i="11"/>
  <c r="BN102" i="11"/>
  <c r="BN98" i="11"/>
  <c r="BN100" i="11"/>
  <c r="BN103" i="11"/>
  <c r="BN101" i="11"/>
  <c r="BN95" i="11"/>
  <c r="BN99" i="11"/>
  <c r="BN97" i="11"/>
  <c r="I17" i="8" l="1"/>
  <c r="K17" i="8" s="1"/>
  <c r="F18" i="8"/>
  <c r="E18" i="8" s="1"/>
  <c r="L18" i="8"/>
  <c r="J18" i="8"/>
  <c r="BO96" i="11"/>
  <c r="BO102" i="11"/>
  <c r="BO100" i="11"/>
  <c r="BO98" i="11"/>
  <c r="BO103" i="11"/>
  <c r="BO101" i="11"/>
  <c r="BO99" i="11"/>
  <c r="BO95" i="11"/>
  <c r="BO97" i="11"/>
  <c r="I16" i="8" l="1"/>
  <c r="F17" i="8"/>
  <c r="E17" i="8" s="1"/>
  <c r="L17" i="8"/>
  <c r="J17" i="8"/>
  <c r="BP100" i="11"/>
  <c r="BP96" i="11"/>
  <c r="BP102" i="11"/>
  <c r="BP98" i="11"/>
  <c r="BP103" i="11"/>
  <c r="BP101" i="11"/>
  <c r="BP95" i="11"/>
  <c r="BP99" i="11"/>
  <c r="BP97" i="11"/>
  <c r="F16" i="8" l="1"/>
  <c r="E16" i="8" s="1"/>
  <c r="I15" i="8"/>
  <c r="K15" i="8" s="1"/>
  <c r="K16" i="8"/>
  <c r="L16" i="8"/>
  <c r="J16" i="8"/>
  <c r="BQ100" i="11"/>
  <c r="BQ102" i="11"/>
  <c r="BQ98" i="11"/>
  <c r="BQ96" i="11"/>
  <c r="BQ103" i="11"/>
  <c r="BQ101" i="11"/>
  <c r="BQ95" i="11"/>
  <c r="BQ99" i="11"/>
  <c r="BQ97" i="11"/>
  <c r="F15" i="8" l="1"/>
  <c r="E15" i="8" s="1"/>
  <c r="I14" i="8"/>
  <c r="K14" i="8" s="1"/>
  <c r="J15" i="8"/>
  <c r="L15" i="8"/>
  <c r="BR96" i="11"/>
  <c r="BR102" i="11"/>
  <c r="BR100" i="11"/>
  <c r="BR98" i="11"/>
  <c r="BR103" i="11"/>
  <c r="BR101" i="11"/>
  <c r="BR99" i="11"/>
  <c r="BR95" i="11"/>
  <c r="BR97" i="11"/>
  <c r="F14" i="8" l="1"/>
  <c r="E14" i="8" s="1"/>
  <c r="I13" i="8"/>
  <c r="K13" i="8" s="1"/>
  <c r="L14" i="8"/>
  <c r="J14" i="8"/>
  <c r="BS98" i="11"/>
  <c r="BS96" i="11"/>
  <c r="BS102" i="11"/>
  <c r="BS100" i="11"/>
  <c r="BS103" i="11"/>
  <c r="BS101" i="11"/>
  <c r="BS95" i="11"/>
  <c r="BS99" i="11"/>
  <c r="BS97" i="11"/>
  <c r="F13" i="8" l="1"/>
  <c r="E13" i="8" s="1"/>
  <c r="I12" i="8"/>
  <c r="K12" i="8" s="1"/>
  <c r="J13" i="8"/>
  <c r="L13" i="8"/>
  <c r="BT98" i="11"/>
  <c r="BT96" i="11"/>
  <c r="BT102" i="11"/>
  <c r="BT100" i="11"/>
  <c r="BT101" i="11"/>
  <c r="BT103" i="11"/>
  <c r="BT95" i="11"/>
  <c r="BT99" i="11"/>
  <c r="BT97" i="11"/>
  <c r="I11" i="8" l="1"/>
  <c r="K11" i="8" s="1"/>
  <c r="F12" i="8"/>
  <c r="E12" i="8" s="1"/>
  <c r="L12" i="8"/>
  <c r="J12" i="8"/>
  <c r="BU102" i="11"/>
  <c r="BU96" i="11"/>
  <c r="BU100" i="11"/>
  <c r="BU98" i="11"/>
  <c r="BU103" i="11"/>
  <c r="BU101" i="11"/>
  <c r="BU99" i="11"/>
  <c r="BU95" i="11"/>
  <c r="BU97" i="11"/>
  <c r="I10" i="8" l="1"/>
  <c r="K10" i="8" s="1"/>
  <c r="F11" i="8"/>
  <c r="E11" i="8" s="1"/>
  <c r="J11" i="8"/>
  <c r="L11" i="8"/>
  <c r="BV102" i="11"/>
  <c r="BV96" i="11"/>
  <c r="BV98" i="11"/>
  <c r="BV100" i="11"/>
  <c r="BV103" i="11"/>
  <c r="BV101" i="11"/>
  <c r="BV95" i="11"/>
  <c r="BV99" i="11"/>
  <c r="BV97" i="11"/>
  <c r="I9" i="8" l="1"/>
  <c r="K9" i="8" s="1"/>
  <c r="F10" i="8"/>
  <c r="E10" i="8" s="1"/>
  <c r="L10" i="8"/>
  <c r="J10" i="8"/>
  <c r="BW96" i="11"/>
  <c r="BW102" i="11"/>
  <c r="BW100" i="11"/>
  <c r="BW98" i="11"/>
  <c r="BW103" i="11"/>
  <c r="BW101" i="11"/>
  <c r="BW95" i="11"/>
  <c r="BW99" i="11"/>
  <c r="BW97" i="11"/>
  <c r="I8" i="8" l="1"/>
  <c r="K8" i="8" s="1"/>
  <c r="F9" i="8"/>
  <c r="E9" i="8" s="1"/>
  <c r="L9" i="8"/>
  <c r="J9" i="8"/>
  <c r="BX96" i="11"/>
  <c r="BX98" i="11"/>
  <c r="BX102" i="11"/>
  <c r="BX100" i="11"/>
  <c r="BX103" i="11"/>
  <c r="BX101" i="11"/>
  <c r="BX95" i="11"/>
  <c r="BX99" i="11"/>
  <c r="BX97" i="11"/>
  <c r="F8" i="8" l="1"/>
  <c r="E8" i="8" s="1"/>
  <c r="I7" i="8"/>
  <c r="K7" i="8" s="1"/>
  <c r="J8" i="8"/>
  <c r="L8" i="8"/>
  <c r="BY102" i="11"/>
  <c r="BY100" i="11"/>
  <c r="BY98" i="11"/>
  <c r="BY96" i="11"/>
  <c r="BY101" i="11"/>
  <c r="BY103" i="11"/>
  <c r="BY99" i="11"/>
  <c r="BY95" i="11"/>
  <c r="BY97" i="11"/>
  <c r="I5" i="8" l="1"/>
  <c r="F6" i="8"/>
  <c r="E6" i="8" s="1"/>
  <c r="J7" i="8"/>
  <c r="L7" i="8"/>
  <c r="I6" i="8"/>
  <c r="F7" i="8"/>
  <c r="E7" i="8" s="1"/>
  <c r="BZ96" i="11"/>
  <c r="BZ98" i="11"/>
  <c r="BZ102" i="11"/>
  <c r="BZ100" i="11"/>
  <c r="BZ103" i="11"/>
  <c r="BZ101" i="11"/>
  <c r="BZ99" i="11"/>
  <c r="BZ95" i="11"/>
  <c r="BZ97" i="11"/>
  <c r="L6" i="8" l="1"/>
  <c r="K5" i="8"/>
  <c r="J6" i="8"/>
  <c r="K6" i="8"/>
  <c r="F5" i="8"/>
  <c r="E5" i="8" s="1"/>
  <c r="I4" i="8"/>
  <c r="L5" i="8"/>
  <c r="J5" i="8"/>
  <c r="CA102" i="11"/>
  <c r="CA96" i="11"/>
  <c r="CA98" i="11"/>
  <c r="CA100" i="11"/>
  <c r="CA101" i="11"/>
  <c r="CA103" i="11"/>
  <c r="CA95" i="11"/>
  <c r="CA99" i="11"/>
  <c r="CA97" i="11"/>
  <c r="J4" i="8" l="1"/>
  <c r="L4" i="8"/>
  <c r="F4" i="8"/>
  <c r="E4" i="8" s="1"/>
  <c r="I3" i="8"/>
  <c r="K3" i="8" s="1"/>
  <c r="K4" i="8"/>
  <c r="CB100" i="11"/>
  <c r="CB102" i="11"/>
  <c r="CB96" i="11"/>
  <c r="CB98" i="11"/>
  <c r="CB101" i="11"/>
  <c r="CB103" i="11"/>
  <c r="CB95" i="11"/>
  <c r="CB99" i="11"/>
  <c r="CB97" i="11"/>
  <c r="J3" i="8" l="1"/>
  <c r="L3" i="8"/>
  <c r="I2" i="8"/>
  <c r="F3" i="8"/>
  <c r="E3" i="8" s="1"/>
  <c r="CC102" i="11"/>
  <c r="CC96" i="11"/>
  <c r="CC100" i="11"/>
  <c r="CC98" i="11"/>
  <c r="CC101" i="11"/>
  <c r="CC103" i="11"/>
  <c r="CC95" i="11"/>
  <c r="CC99" i="11"/>
  <c r="CC97" i="11"/>
  <c r="L2" i="8" l="1"/>
  <c r="J2" i="8"/>
  <c r="F2" i="8"/>
  <c r="E2" i="8" s="1"/>
  <c r="K2" i="8"/>
  <c r="CD96" i="11"/>
  <c r="CD102" i="11"/>
  <c r="CD100" i="11"/>
  <c r="CD98" i="11"/>
  <c r="CD103" i="11"/>
  <c r="CD101" i="11"/>
  <c r="CD95" i="11"/>
  <c r="CD99" i="11"/>
  <c r="CD97" i="11"/>
  <c r="CE100" i="11" l="1"/>
  <c r="CE102" i="11"/>
  <c r="CE96" i="11"/>
  <c r="CE98" i="11"/>
  <c r="CE103" i="11"/>
  <c r="CE101" i="11"/>
  <c r="CE95" i="11"/>
  <c r="CE99" i="11"/>
  <c r="CE97" i="11"/>
  <c r="CF96" i="11" l="1"/>
  <c r="CF102" i="11"/>
  <c r="CF100" i="11"/>
  <c r="CF98" i="11"/>
  <c r="CF101" i="11"/>
  <c r="CF103" i="11"/>
  <c r="CF95" i="11"/>
  <c r="CF99" i="11"/>
  <c r="CF97" i="11"/>
  <c r="CG102" i="11" l="1"/>
  <c r="CG98" i="11"/>
  <c r="CG100" i="11"/>
  <c r="CG96" i="11"/>
  <c r="CG103" i="11"/>
  <c r="CG101" i="11"/>
  <c r="CG95" i="11"/>
  <c r="CG99" i="11"/>
  <c r="CG97" i="11"/>
  <c r="K93" i="11" l="1"/>
  <c r="BG93" i="11"/>
  <c r="CF93" i="11"/>
  <c r="AW93" i="11"/>
  <c r="BE93" i="11"/>
  <c r="AA93" i="11"/>
  <c r="BX93" i="11"/>
  <c r="BJ93" i="11"/>
  <c r="Q93" i="11"/>
  <c r="BT93" i="11"/>
  <c r="CC93" i="11"/>
  <c r="C93" i="11"/>
  <c r="AD93" i="11"/>
  <c r="BQ93" i="11"/>
  <c r="O93" i="11"/>
  <c r="V93" i="11"/>
  <c r="AS93" i="11"/>
  <c r="CE93" i="11"/>
  <c r="B93" i="11"/>
  <c r="AJ93" i="11"/>
  <c r="AZ93" i="11"/>
  <c r="CA93" i="11"/>
  <c r="BZ93" i="11"/>
  <c r="W93" i="11"/>
  <c r="BR93" i="11"/>
  <c r="AN93" i="11"/>
  <c r="AU93" i="11"/>
  <c r="BB93" i="11"/>
  <c r="BD93" i="11"/>
  <c r="P93" i="11"/>
  <c r="X93" i="11"/>
  <c r="BC93" i="11"/>
  <c r="L93" i="11"/>
  <c r="D93" i="11"/>
  <c r="BW93" i="11"/>
  <c r="BL93" i="11"/>
  <c r="Z93" i="11"/>
  <c r="BS93" i="11"/>
  <c r="BN93" i="11"/>
  <c r="AL93" i="11"/>
  <c r="E93" i="11"/>
  <c r="S93" i="11"/>
  <c r="U93" i="11"/>
  <c r="CB93" i="11"/>
  <c r="BP93" i="11"/>
  <c r="AG93" i="11"/>
  <c r="AE93" i="11"/>
  <c r="AF93" i="11"/>
  <c r="BF93" i="11"/>
  <c r="AB93" i="11"/>
  <c r="I93" i="11"/>
  <c r="H93" i="11"/>
  <c r="CG93" i="11"/>
  <c r="M93" i="11"/>
  <c r="BM93" i="11"/>
  <c r="BH93" i="11"/>
  <c r="BU93" i="11"/>
  <c r="BA93" i="11"/>
  <c r="BV93" i="11"/>
  <c r="AY93" i="11"/>
  <c r="G93" i="11"/>
  <c r="N93" i="11"/>
  <c r="BI93" i="11"/>
  <c r="AK93" i="11"/>
  <c r="BY93" i="11"/>
  <c r="BK93" i="11"/>
  <c r="AI93" i="11"/>
  <c r="R93" i="11"/>
  <c r="CD93" i="11"/>
  <c r="Y93" i="11"/>
  <c r="F93" i="11"/>
  <c r="AP93" i="11"/>
  <c r="AV93" i="11"/>
  <c r="T93" i="11"/>
  <c r="BO93" i="11"/>
  <c r="AM93" i="11"/>
  <c r="AQ93" i="11"/>
  <c r="AC93" i="11"/>
  <c r="J93" i="11"/>
  <c r="AH93" i="11"/>
  <c r="AT93" i="11"/>
  <c r="AO93" i="11"/>
  <c r="AR93" i="11"/>
  <c r="AX93" i="11"/>
  <c r="B107" i="11" l="1"/>
  <c r="AA94" i="11" l="1"/>
  <c r="BR94" i="11" l="1"/>
  <c r="BC94" i="11"/>
  <c r="AM94" i="11"/>
  <c r="Q94" i="11"/>
  <c r="M94" i="11"/>
  <c r="I94" i="11"/>
  <c r="AJ94" i="11"/>
  <c r="D94" i="11"/>
  <c r="Y94" i="11"/>
  <c r="AY94" i="11"/>
  <c r="AN94" i="11"/>
  <c r="BA94" i="11"/>
  <c r="AW94" i="11"/>
  <c r="BK94" i="11"/>
  <c r="AB94" i="11"/>
  <c r="E94" i="11"/>
  <c r="AE94" i="11"/>
  <c r="AT94" i="11"/>
  <c r="K94" i="11"/>
  <c r="BH94" i="11"/>
  <c r="N94" i="11"/>
  <c r="U94" i="11"/>
  <c r="BP94" i="11"/>
  <c r="BT94" i="11"/>
  <c r="CC94" i="11"/>
  <c r="CD94" i="11"/>
  <c r="L94" i="11"/>
  <c r="CF94" i="11"/>
  <c r="J94" i="11"/>
  <c r="AU94" i="11"/>
  <c r="CE94" i="11"/>
  <c r="CG94" i="11"/>
  <c r="BL94" i="11"/>
  <c r="BS94" i="11"/>
  <c r="AH94" i="11"/>
  <c r="AS94" i="11"/>
  <c r="BQ94" i="11"/>
  <c r="R94" i="11"/>
  <c r="AG94" i="11"/>
  <c r="V94" i="11"/>
  <c r="AD94" i="11"/>
  <c r="AK94" i="11"/>
  <c r="AO94" i="11"/>
  <c r="AL94" i="11"/>
  <c r="BX94" i="11"/>
  <c r="BJ94" i="11"/>
  <c r="S94" i="11"/>
  <c r="BU94" i="11"/>
  <c r="BF94" i="11"/>
  <c r="AZ94" i="11"/>
  <c r="C94" i="11"/>
  <c r="W94" i="11"/>
  <c r="AC94" i="11"/>
  <c r="AQ94" i="11"/>
  <c r="CA94" i="11"/>
  <c r="BV94" i="11"/>
  <c r="BM94" i="11"/>
  <c r="BZ94" i="11"/>
  <c r="BY94" i="11"/>
  <c r="AP94" i="11"/>
  <c r="F94" i="11"/>
  <c r="G94" i="11"/>
  <c r="Z94" i="11"/>
  <c r="BW94" i="11"/>
  <c r="H94" i="11"/>
  <c r="BO94" i="11"/>
  <c r="BG94" i="11"/>
  <c r="B94" i="11"/>
  <c r="AX94" i="11"/>
  <c r="BI94" i="11"/>
  <c r="CB94" i="11"/>
  <c r="X94" i="11"/>
  <c r="AV94" i="11"/>
  <c r="BE94" i="11"/>
  <c r="BN94" i="11"/>
  <c r="AF94" i="11"/>
  <c r="BB94" i="11"/>
  <c r="O94" i="11"/>
  <c r="T94" i="11"/>
  <c r="P94" i="11"/>
  <c r="BD94" i="11"/>
  <c r="AR94" i="11"/>
  <c r="AI94" i="11"/>
  <c r="B108" i="11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<sst xmlns="http://schemas.openxmlformats.org/spreadsheetml/2006/main" count="546" uniqueCount="156">
  <si>
    <t>År</t>
  </si>
  <si>
    <t>Sum</t>
  </si>
  <si>
    <t>Grunnbeløp</t>
  </si>
  <si>
    <t>Årstall</t>
  </si>
  <si>
    <t>Ltr</t>
  </si>
  <si>
    <t>1.020.000</t>
  </si>
  <si>
    <t>Sjekk LTR</t>
  </si>
  <si>
    <t>Fornavn :</t>
  </si>
  <si>
    <t>Etternavn:</t>
  </si>
  <si>
    <t>Adresse:</t>
  </si>
  <si>
    <t>Postnummer:</t>
  </si>
  <si>
    <t>Poststed:</t>
  </si>
  <si>
    <t xml:space="preserve">Fødselsdato: </t>
  </si>
  <si>
    <t>Antatt lønnsvekst (konsumprisindeks har årlig snitt 1981 - 2018 = 2,1541 %):</t>
  </si>
  <si>
    <t>Testområde</t>
  </si>
  <si>
    <t>Underkurs</t>
  </si>
  <si>
    <t>Årlig vekst</t>
  </si>
  <si>
    <t>Int ops O47</t>
  </si>
  <si>
    <t>Int ops O54</t>
  </si>
  <si>
    <t>MBO U47</t>
  </si>
  <si>
    <t>MBO U54</t>
  </si>
  <si>
    <t>R72</t>
  </si>
  <si>
    <t>R81</t>
  </si>
  <si>
    <t>R43</t>
  </si>
  <si>
    <t>Int ops AA57</t>
  </si>
  <si>
    <t>INT ops AA57</t>
  </si>
  <si>
    <t>MBO AI57</t>
  </si>
  <si>
    <t>MBO AI64</t>
  </si>
  <si>
    <t>Int ops AA64</t>
  </si>
  <si>
    <t>Dato og år</t>
  </si>
  <si>
    <t>Grunnbeløp per år i kr</t>
  </si>
  <si>
    <t>Grunnbeløp per måned i kr</t>
  </si>
  <si>
    <t>Gjennomsnitt per år i kr</t>
  </si>
  <si>
    <t>Omregnings- faktor</t>
  </si>
  <si>
    <t>Gjennomsnittlig årlig økning i G-beløpet siste 55 år:</t>
  </si>
  <si>
    <t>Prisstigning fra 'Forsiden'</t>
  </si>
  <si>
    <t>BFO-kalkulatoren</t>
  </si>
  <si>
    <t>Aktivitet</t>
  </si>
  <si>
    <t>Antall</t>
  </si>
  <si>
    <t>ATF øk</t>
  </si>
  <si>
    <t>Vernetid</t>
  </si>
  <si>
    <t>OA-tid</t>
  </si>
  <si>
    <t>Vakt Man-fre</t>
  </si>
  <si>
    <t>Vakt Lør-søn</t>
  </si>
  <si>
    <t>Vakt HH</t>
  </si>
  <si>
    <t>Øving Man-fre</t>
  </si>
  <si>
    <t>Øving Lør-søn</t>
  </si>
  <si>
    <t>Øving HH</t>
  </si>
  <si>
    <t>OA Ordinær</t>
  </si>
  <si>
    <t>OA Helg</t>
  </si>
  <si>
    <t xml:space="preserve">FA1 Ma-Fre </t>
  </si>
  <si>
    <t>FA1 Lø-Sø</t>
  </si>
  <si>
    <t>FA1 HH</t>
  </si>
  <si>
    <t>FA2 Ma-Fre</t>
  </si>
  <si>
    <t>FA2 Lø-Sø</t>
  </si>
  <si>
    <t>FA2 HH</t>
  </si>
  <si>
    <t>PK Lø-Sø</t>
  </si>
  <si>
    <t>DE VIKTIGSTE ATM-SATSENE</t>
  </si>
  <si>
    <t>Vakt</t>
  </si>
  <si>
    <t>Øving</t>
  </si>
  <si>
    <t>FA 1</t>
  </si>
  <si>
    <t>FA 2</t>
  </si>
  <si>
    <t>PK</t>
  </si>
  <si>
    <t>FØPP</t>
  </si>
  <si>
    <t>Aktiv HV</t>
  </si>
  <si>
    <t>Passiv HV</t>
  </si>
  <si>
    <t>Komp HV</t>
  </si>
  <si>
    <t>Aktiv HE</t>
  </si>
  <si>
    <t>Passiv HE</t>
  </si>
  <si>
    <t>Komp HE</t>
  </si>
  <si>
    <t>Sum tillegg</t>
  </si>
  <si>
    <t>Totalbeløp</t>
  </si>
  <si>
    <t>Samlet avspass</t>
  </si>
  <si>
    <t>Avspas pr døgn/time</t>
  </si>
  <si>
    <t>Merkand</t>
  </si>
  <si>
    <t>LØRDAGSTILLEGG</t>
  </si>
  <si>
    <t>SØNDAGSTILLEGG</t>
  </si>
  <si>
    <t>EM till</t>
  </si>
  <si>
    <t>ORDINÆR TIMELØNN (C-tabell)</t>
  </si>
  <si>
    <t>TIMELØNN (jf A-tab)</t>
  </si>
  <si>
    <t>OT 50 %/Ø-komp</t>
  </si>
  <si>
    <t>OT 100 %</t>
  </si>
  <si>
    <t>AO 50 %</t>
  </si>
  <si>
    <t>AO 100 %</t>
  </si>
  <si>
    <t>Natt-tillegg 45 %</t>
  </si>
  <si>
    <t>AFUL</t>
  </si>
  <si>
    <t>ORE</t>
  </si>
  <si>
    <t>OREU</t>
  </si>
  <si>
    <t>Adjutant HMK/HKH Kronprinsen</t>
  </si>
  <si>
    <t>Vakt Ma-Fre</t>
  </si>
  <si>
    <t>Vakt Lø-Sø</t>
  </si>
  <si>
    <t>Vakt HH dag</t>
  </si>
  <si>
    <t>Vakt pr time Ma-Fre</t>
  </si>
  <si>
    <t>Vakt pr time Lø-Sø</t>
  </si>
  <si>
    <t>Vakt pr time HH dag</t>
  </si>
  <si>
    <t>Øving Ma-Fre</t>
  </si>
  <si>
    <t>Øving Lø-Sø</t>
  </si>
  <si>
    <t>Øving HH dag</t>
  </si>
  <si>
    <t>Øvelse pr time Ma-Fre</t>
  </si>
  <si>
    <t>Øvelse pr time Lø-Sø</t>
  </si>
  <si>
    <t>Øvelse pr time HH dag</t>
  </si>
  <si>
    <t>Øvelse inntil 7 t 50% Ma-Fre</t>
  </si>
  <si>
    <t>Øvelse inntil 7 t 100% Ma-Fre</t>
  </si>
  <si>
    <t>FA2 HH dag</t>
  </si>
  <si>
    <t>FA2 Ma-Fre pr time</t>
  </si>
  <si>
    <t>FA2 Lø-Sø pr time</t>
  </si>
  <si>
    <t>FA2 HH dag pr time</t>
  </si>
  <si>
    <t>FA1 HH dag</t>
  </si>
  <si>
    <t>FA1 Ma-Fre pr time</t>
  </si>
  <si>
    <t>FA1 Lø-Sø pr time</t>
  </si>
  <si>
    <t>FA1 HH dag pr time</t>
  </si>
  <si>
    <t>FA1 inntil 6 t 50% Ma-Fre</t>
  </si>
  <si>
    <t>FA1 inntil 6 t 100% Ma-Fre</t>
  </si>
  <si>
    <t>FA1 inntil 6 t Lø-Sø</t>
  </si>
  <si>
    <t>FA1 inntil 6 t HH dag</t>
  </si>
  <si>
    <t>PK Ma-Fre</t>
  </si>
  <si>
    <t>PK HH dag</t>
  </si>
  <si>
    <t>PK Ma-Fre pr time</t>
  </si>
  <si>
    <t>PK Lø-Sø pr time</t>
  </si>
  <si>
    <t>PK HH dag pr time</t>
  </si>
  <si>
    <t xml:space="preserve">FØP Ma-Fre </t>
  </si>
  <si>
    <t xml:space="preserve">FØP Lø-Sø </t>
  </si>
  <si>
    <t xml:space="preserve">FØP HH dag </t>
  </si>
  <si>
    <t>FØP Ma-Fre pr time</t>
  </si>
  <si>
    <t>FØP Lø-Sø pr time</t>
  </si>
  <si>
    <t>FØP HH dag pr time</t>
  </si>
  <si>
    <t>FØP inntil 6 timer 50 % Ma-Fre (pr time)</t>
  </si>
  <si>
    <t>FØP inntil 6 timer 100 % Ma-Fre (pr time)</t>
  </si>
  <si>
    <t>FØP inntil 6 timer Lø-Sø (pr time)</t>
  </si>
  <si>
    <t>FØP inntil 6 timer HH dag (pr time)</t>
  </si>
  <si>
    <t>TOTAL</t>
  </si>
  <si>
    <r>
      <rPr>
        <b/>
        <u/>
        <sz val="10"/>
        <rFont val="Arial"/>
        <family val="2"/>
      </rPr>
      <t>Merknad:</t>
    </r>
    <r>
      <rPr>
        <sz val="10"/>
        <rFont val="Arial"/>
        <family val="2"/>
      </rPr>
      <t xml:space="preserve">
Skriv i gule felter ved å angi antall.
Årslønn og faste tillegg hentes automatisk</t>
    </r>
  </si>
  <si>
    <t>ÅRSLØNN:</t>
  </si>
  <si>
    <t>ANSATTNUMMER:</t>
  </si>
  <si>
    <t>Lønnstrinn</t>
  </si>
  <si>
    <t>Årslønn og faste tillegg (hentes fra Personalia og tjenesteforhold)</t>
  </si>
  <si>
    <t xml:space="preserve">Velkommen til BFOs ATF-kalkulator! </t>
  </si>
  <si>
    <t>Denne kalkulatoren er ment som et hjelpemiddel til å forstå hvordan ATF virker. Videre skal den gi en oversikt over økonomisk kompensasjon og opptjening av tid.</t>
  </si>
  <si>
    <t>Kalkulatoren brukes ved å legge inn grunnlønn etter A-tabellen og evt tillegg i lønn (tidl faste B-tillegg) som totalinntekt i rubrikken oppe til venstre.</t>
  </si>
  <si>
    <t xml:space="preserve">Kalkulatoren beregner så økonomisk godtgjøring og tidsopptjening for de forskjellige aktiviteter. </t>
  </si>
  <si>
    <t>Det er verdt å merke seg at i ATF så gis tid og økonomi samme verdi. Dvs at for et øvingsdøgn er kompensasjonen delt i to, de timer som opptjenes gir fratrekk på den økonomiske kompensasjonen tilsvarende verdien av timer med 50% overtidstillegg.</t>
  </si>
  <si>
    <t>Lønnsmåned:</t>
  </si>
  <si>
    <t>Mai</t>
  </si>
  <si>
    <t xml:space="preserve">Lønnsberegningen er basert på avlønning med:  </t>
  </si>
  <si>
    <t>Oppgi lederlønn pr år</t>
  </si>
  <si>
    <t>Oppgi pensjonsgivende tillegg pr måned nr 1</t>
  </si>
  <si>
    <t>Oppgi pensjonsgivende tillegg pr måned nr 2</t>
  </si>
  <si>
    <t>Oppgi pensjonsgivende tillegg pr måned nr 3</t>
  </si>
  <si>
    <t>Faste tillegg per år</t>
  </si>
  <si>
    <t>Ansattnummer:</t>
  </si>
  <si>
    <t>Personalia og lønndata</t>
  </si>
  <si>
    <t>Total årslønn</t>
  </si>
  <si>
    <t>FA3 Ma-Fre</t>
  </si>
  <si>
    <t>FA3 Lø-Sø</t>
  </si>
  <si>
    <t>FA3 HH</t>
  </si>
  <si>
    <t>Spørsmål til bruken av kalkulatoren eller ATF generelt, kan stiles til din nærmeste HTV/ATV eller BFOs forhandlingsledere innenfor tariffområdet. Send gjerne en mail til post@bfo.no eller lars.omberg@bfo.no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</si>
</sst>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&quot;kr&quot;\ #,##0"/>
    <numFmt numFmtId="166" formatCode="0.0000"/>
    <numFmt numFmtId="167" formatCode="_ &quot;kr&quot;\ * #,##0.00_ ;_ &quot;kr&quot;\ * \-#,##0.00_ ;_ &quot;kr&quot;\ * &quot;-&quot;??_ ;_ @_ "/>
    <numFmt numFmtId="168" formatCode="0.000000"/>
    <numFmt numFmtId="169" formatCode="&quot;kr&quot;\ #,##0.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3C3C3B"/>
      <name val="Source Sans Pro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0"/>
      <name val="CenturySchbk SWA"/>
    </font>
    <font>
      <sz val="10"/>
      <color theme="0"/>
      <name val="Arial"/>
      <family val="2"/>
    </font>
    <font>
      <sz val="10"/>
      <name val="CenturySchbk SWA"/>
    </font>
    <font>
      <b/>
      <sz val="18"/>
      <name val="MS Sans Serif"/>
      <family val="2"/>
    </font>
    <font>
      <b/>
      <sz val="10"/>
      <name val="MS Sans Serif"/>
      <family val="2"/>
    </font>
    <font>
      <b/>
      <sz val="14"/>
      <name val="Arial"/>
      <family val="2"/>
    </font>
    <font>
      <sz val="10"/>
      <color indexed="21"/>
      <name val="CenturySchbk SWA"/>
    </font>
    <font>
      <sz val="10"/>
      <color indexed="21"/>
      <name val="MS Sans Serif"/>
      <family val="2"/>
    </font>
    <font>
      <sz val="12"/>
      <color indexed="21"/>
      <name val="MS Sans Serif"/>
      <family val="2"/>
    </font>
    <font>
      <sz val="10"/>
      <color indexed="21"/>
      <name val="Arial"/>
      <family val="2"/>
    </font>
    <font>
      <sz val="11"/>
      <color indexed="21"/>
      <name val="CenturySchbk SWA"/>
    </font>
    <font>
      <sz val="11"/>
      <color indexed="10"/>
      <name val="CenturySchbk SWA"/>
    </font>
    <font>
      <sz val="10"/>
      <color indexed="10"/>
      <name val="CenturySchbk SWA"/>
    </font>
    <font>
      <sz val="12"/>
      <color indexed="10"/>
      <name val="MS Sans Serif"/>
      <family val="2"/>
    </font>
    <font>
      <sz val="10"/>
      <color indexed="10"/>
      <name val="Arial"/>
      <family val="2"/>
    </font>
    <font>
      <sz val="10"/>
      <color indexed="57"/>
      <name val="CenturySchbk SWA"/>
    </font>
    <font>
      <sz val="12"/>
      <color indexed="57"/>
      <name val="MS Sans Serif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color theme="9" tint="-0.249977111117893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7" fontId="5" fillId="0" borderId="0" applyFont="0" applyFill="0" applyBorder="0" applyAlignment="0" applyProtection="0"/>
    <xf numFmtId="0" fontId="9" fillId="0" borderId="0"/>
  </cellStyleXfs>
  <cellXfs count="24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3" fontId="0" fillId="0" borderId="0" xfId="0" applyNumberFormat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0" fontId="0" fillId="7" borderId="0" xfId="0" applyFill="1"/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7" borderId="0" xfId="0" applyNumberFormat="1" applyFill="1"/>
    <xf numFmtId="3" fontId="0" fillId="3" borderId="4" xfId="0" applyNumberFormat="1" applyFill="1" applyBorder="1" applyAlignment="1">
      <alignment horizontal="center"/>
    </xf>
    <xf numFmtId="2" fontId="0" fillId="7" borderId="0" xfId="0" applyNumberFormat="1" applyFill="1"/>
    <xf numFmtId="3" fontId="0" fillId="0" borderId="0" xfId="0" applyNumberFormat="1" applyProtection="1">
      <protection locked="0"/>
    </xf>
    <xf numFmtId="3" fontId="0" fillId="7" borderId="4" xfId="0" applyNumberFormat="1" applyFill="1" applyBorder="1" applyAlignment="1">
      <alignment horizontal="center"/>
    </xf>
    <xf numFmtId="3" fontId="0" fillId="9" borderId="4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3" fontId="0" fillId="7" borderId="8" xfId="0" applyNumberFormat="1" applyFill="1" applyBorder="1" applyAlignment="1">
      <alignment horizontal="center"/>
    </xf>
    <xf numFmtId="166" fontId="0" fillId="0" borderId="0" xfId="0" applyNumberFormat="1" applyAlignment="1">
      <alignment vertical="center"/>
    </xf>
    <xf numFmtId="168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2" fillId="0" borderId="0" xfId="1"/>
    <xf numFmtId="3" fontId="2" fillId="0" borderId="0" xfId="1" applyNumberFormat="1"/>
    <xf numFmtId="165" fontId="2" fillId="0" borderId="0" xfId="1" applyNumberFormat="1" applyAlignment="1">
      <alignment horizontal="left"/>
    </xf>
    <xf numFmtId="2" fontId="2" fillId="0" borderId="0" xfId="1" applyNumberFormat="1" applyAlignment="1">
      <alignment horizontal="center"/>
    </xf>
    <xf numFmtId="169" fontId="17" fillId="14" borderId="4" xfId="1" applyNumberFormat="1" applyFont="1" applyFill="1" applyBorder="1" applyAlignment="1" applyProtection="1">
      <alignment horizontal="center"/>
      <protection locked="0"/>
    </xf>
    <xf numFmtId="169" fontId="19" fillId="0" borderId="8" xfId="1" applyNumberFormat="1" applyFont="1" applyBorder="1"/>
    <xf numFmtId="0" fontId="19" fillId="0" borderId="8" xfId="1" applyFont="1" applyBorder="1"/>
    <xf numFmtId="0" fontId="19" fillId="14" borderId="8" xfId="1" applyFont="1" applyFill="1" applyBorder="1"/>
    <xf numFmtId="0" fontId="19" fillId="0" borderId="0" xfId="1" applyFont="1"/>
    <xf numFmtId="169" fontId="19" fillId="0" borderId="4" xfId="1" applyNumberFormat="1" applyFont="1" applyBorder="1"/>
    <xf numFmtId="0" fontId="19" fillId="0" borderId="4" xfId="1" applyFont="1" applyBorder="1"/>
    <xf numFmtId="0" fontId="19" fillId="14" borderId="4" xfId="1" applyFont="1" applyFill="1" applyBorder="1"/>
    <xf numFmtId="169" fontId="16" fillId="14" borderId="5" xfId="1" applyNumberFormat="1" applyFont="1" applyFill="1" applyBorder="1" applyAlignment="1">
      <alignment horizontal="right"/>
    </xf>
    <xf numFmtId="169" fontId="24" fillId="0" borderId="4" xfId="1" applyNumberFormat="1" applyFont="1" applyBorder="1"/>
    <xf numFmtId="0" fontId="24" fillId="0" borderId="4" xfId="1" applyFont="1" applyBorder="1"/>
    <xf numFmtId="0" fontId="24" fillId="14" borderId="4" xfId="1" applyFont="1" applyFill="1" applyBorder="1"/>
    <xf numFmtId="0" fontId="24" fillId="0" borderId="0" xfId="1" applyFont="1"/>
    <xf numFmtId="169" fontId="27" fillId="0" borderId="4" xfId="1" applyNumberFormat="1" applyFont="1" applyBorder="1"/>
    <xf numFmtId="0" fontId="27" fillId="0" borderId="4" xfId="1" applyFont="1" applyBorder="1"/>
    <xf numFmtId="0" fontId="27" fillId="0" borderId="0" xfId="1" applyFont="1"/>
    <xf numFmtId="2" fontId="27" fillId="0" borderId="4" xfId="1" applyNumberFormat="1" applyFont="1" applyBorder="1"/>
    <xf numFmtId="4" fontId="27" fillId="0" borderId="4" xfId="1" applyNumberFormat="1" applyFont="1" applyBorder="1"/>
    <xf numFmtId="169" fontId="25" fillId="0" borderId="0" xfId="0" quotePrefix="1" applyNumberFormat="1" applyFont="1" applyAlignment="1">
      <alignment horizontal="left"/>
    </xf>
    <xf numFmtId="169" fontId="14" fillId="0" borderId="0" xfId="1" applyNumberFormat="1" applyFont="1"/>
    <xf numFmtId="169" fontId="3" fillId="0" borderId="35" xfId="1" applyNumberFormat="1" applyFont="1" applyBorder="1"/>
    <xf numFmtId="4" fontId="3" fillId="0" borderId="35" xfId="1" applyNumberFormat="1" applyFont="1" applyBorder="1"/>
    <xf numFmtId="164" fontId="30" fillId="13" borderId="8" xfId="1" applyNumberFormat="1" applyFont="1" applyFill="1" applyBorder="1" applyAlignment="1" applyProtection="1">
      <alignment horizontal="center"/>
      <protection locked="0"/>
    </xf>
    <xf numFmtId="164" fontId="30" fillId="13" borderId="4" xfId="1" applyNumberFormat="1" applyFont="1" applyFill="1" applyBorder="1" applyAlignment="1" applyProtection="1">
      <alignment horizontal="center"/>
      <protection locked="0"/>
    </xf>
    <xf numFmtId="2" fontId="30" fillId="13" borderId="4" xfId="1" applyNumberFormat="1" applyFont="1" applyFill="1" applyBorder="1" applyAlignment="1" applyProtection="1">
      <alignment horizontal="center"/>
      <protection locked="0"/>
    </xf>
    <xf numFmtId="164" fontId="30" fillId="0" borderId="4" xfId="1" applyNumberFormat="1" applyFont="1" applyBorder="1" applyAlignment="1" applyProtection="1">
      <alignment horizontal="center"/>
      <protection locked="0"/>
    </xf>
    <xf numFmtId="164" fontId="30" fillId="16" borderId="4" xfId="1" applyNumberFormat="1" applyFont="1" applyFill="1" applyBorder="1" applyAlignment="1" applyProtection="1">
      <alignment horizontal="center"/>
      <protection locked="0"/>
    </xf>
    <xf numFmtId="0" fontId="2" fillId="3" borderId="31" xfId="1" applyFill="1" applyBorder="1" applyAlignment="1">
      <alignment vertical="center"/>
    </xf>
    <xf numFmtId="0" fontId="2" fillId="3" borderId="31" xfId="1" applyFill="1" applyBorder="1"/>
    <xf numFmtId="0" fontId="15" fillId="3" borderId="24" xfId="1" applyFont="1" applyFill="1" applyBorder="1" applyAlignment="1">
      <alignment horizontal="center" vertical="center"/>
    </xf>
    <xf numFmtId="3" fontId="3" fillId="3" borderId="30" xfId="1" applyNumberFormat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 wrapText="1"/>
    </xf>
    <xf numFmtId="0" fontId="2" fillId="3" borderId="14" xfId="1" applyFill="1" applyBorder="1"/>
    <xf numFmtId="0" fontId="2" fillId="3" borderId="15" xfId="1" applyFill="1" applyBorder="1"/>
    <xf numFmtId="0" fontId="2" fillId="3" borderId="16" xfId="1" applyFill="1" applyBorder="1"/>
    <xf numFmtId="0" fontId="2" fillId="3" borderId="9" xfId="1" applyFill="1" applyBorder="1"/>
    <xf numFmtId="0" fontId="2" fillId="7" borderId="0" xfId="1" applyFill="1"/>
    <xf numFmtId="0" fontId="2" fillId="7" borderId="10" xfId="1" applyFill="1" applyBorder="1"/>
    <xf numFmtId="2" fontId="2" fillId="7" borderId="0" xfId="1" applyNumberFormat="1" applyFill="1"/>
    <xf numFmtId="2" fontId="2" fillId="7" borderId="10" xfId="1" applyNumberFormat="1" applyFill="1" applyBorder="1"/>
    <xf numFmtId="0" fontId="2" fillId="3" borderId="11" xfId="1" applyFill="1" applyBorder="1"/>
    <xf numFmtId="2" fontId="2" fillId="7" borderId="12" xfId="1" applyNumberFormat="1" applyFill="1" applyBorder="1"/>
    <xf numFmtId="2" fontId="2" fillId="7" borderId="13" xfId="1" applyNumberFormat="1" applyFill="1" applyBorder="1"/>
    <xf numFmtId="0" fontId="2" fillId="7" borderId="20" xfId="1" applyFill="1" applyBorder="1"/>
    <xf numFmtId="0" fontId="2" fillId="7" borderId="22" xfId="1" applyFill="1" applyBorder="1"/>
    <xf numFmtId="0" fontId="2" fillId="7" borderId="1" xfId="1" applyFill="1" applyBorder="1"/>
    <xf numFmtId="2" fontId="2" fillId="7" borderId="1" xfId="1" applyNumberFormat="1" applyFill="1" applyBorder="1"/>
    <xf numFmtId="0" fontId="2" fillId="7" borderId="37" xfId="1" applyFill="1" applyBorder="1"/>
    <xf numFmtId="2" fontId="2" fillId="7" borderId="38" xfId="1" applyNumberFormat="1" applyFill="1" applyBorder="1"/>
    <xf numFmtId="0" fontId="0" fillId="3" borderId="14" xfId="0" applyFill="1" applyBorder="1"/>
    <xf numFmtId="0" fontId="2" fillId="3" borderId="10" xfId="1" applyFill="1" applyBorder="1"/>
    <xf numFmtId="169" fontId="16" fillId="16" borderId="4" xfId="1" applyNumberFormat="1" applyFont="1" applyFill="1" applyBorder="1" applyAlignment="1" applyProtection="1">
      <alignment horizontal="right"/>
      <protection locked="0"/>
    </xf>
    <xf numFmtId="169" fontId="16" fillId="16" borderId="4" xfId="1" applyNumberFormat="1" applyFont="1" applyFill="1" applyBorder="1" applyProtection="1">
      <protection locked="0"/>
    </xf>
    <xf numFmtId="169" fontId="16" fillId="7" borderId="4" xfId="1" applyNumberFormat="1" applyFont="1" applyFill="1" applyBorder="1"/>
    <xf numFmtId="169" fontId="25" fillId="7" borderId="4" xfId="1" applyNumberFormat="1" applyFont="1" applyFill="1" applyBorder="1"/>
    <xf numFmtId="169" fontId="16" fillId="0" borderId="8" xfId="1" applyNumberFormat="1" applyFont="1" applyBorder="1"/>
    <xf numFmtId="169" fontId="18" fillId="0" borderId="4" xfId="1" applyNumberFormat="1" applyFont="1" applyBorder="1"/>
    <xf numFmtId="169" fontId="16" fillId="0" borderId="3" xfId="1" applyNumberFormat="1" applyFont="1" applyBorder="1" applyAlignment="1">
      <alignment horizontal="right"/>
    </xf>
    <xf numFmtId="169" fontId="18" fillId="0" borderId="8" xfId="1" applyNumberFormat="1" applyFont="1" applyBorder="1"/>
    <xf numFmtId="169" fontId="16" fillId="0" borderId="4" xfId="1" applyNumberFormat="1" applyFont="1" applyBorder="1"/>
    <xf numFmtId="169" fontId="16" fillId="0" borderId="5" xfId="1" applyNumberFormat="1" applyFont="1" applyBorder="1" applyAlignment="1">
      <alignment horizontal="right"/>
    </xf>
    <xf numFmtId="169" fontId="22" fillId="0" borderId="4" xfId="1" applyNumberFormat="1" applyFont="1" applyBorder="1"/>
    <xf numFmtId="169" fontId="23" fillId="0" borderId="4" xfId="1" applyNumberFormat="1" applyFont="1" applyBorder="1"/>
    <xf numFmtId="169" fontId="25" fillId="0" borderId="4" xfId="1" applyNumberFormat="1" applyFont="1" applyBorder="1"/>
    <xf numFmtId="169" fontId="26" fillId="0" borderId="4" xfId="1" applyNumberFormat="1" applyFont="1" applyBorder="1"/>
    <xf numFmtId="169" fontId="25" fillId="0" borderId="4" xfId="1" applyNumberFormat="1" applyFont="1" applyBorder="1" applyAlignment="1">
      <alignment horizontal="right"/>
    </xf>
    <xf numFmtId="0" fontId="3" fillId="3" borderId="25" xfId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 applyProtection="1">
      <alignment horizontal="center"/>
      <protection locked="0"/>
    </xf>
    <xf numFmtId="0" fontId="19" fillId="14" borderId="4" xfId="1" applyFont="1" applyFill="1" applyBorder="1" applyAlignment="1">
      <alignment horizontal="center"/>
    </xf>
    <xf numFmtId="0" fontId="20" fillId="3" borderId="1" xfId="1" applyFont="1" applyFill="1" applyBorder="1"/>
    <xf numFmtId="0" fontId="21" fillId="3" borderId="18" xfId="1" applyFont="1" applyFill="1" applyBorder="1"/>
    <xf numFmtId="0" fontId="24" fillId="15" borderId="4" xfId="1" applyFont="1" applyFill="1" applyBorder="1" applyAlignment="1">
      <alignment horizontal="left"/>
    </xf>
    <xf numFmtId="0" fontId="27" fillId="0" borderId="4" xfId="1" applyFont="1" applyBorder="1" applyAlignment="1">
      <alignment horizontal="center"/>
    </xf>
    <xf numFmtId="0" fontId="27" fillId="15" borderId="4" xfId="1" applyFont="1" applyFill="1" applyBorder="1" applyAlignment="1">
      <alignment horizontal="left"/>
    </xf>
    <xf numFmtId="0" fontId="27" fillId="15" borderId="4" xfId="1" applyFont="1" applyFill="1" applyBorder="1" applyAlignment="1">
      <alignment horizontal="left" wrapText="1"/>
    </xf>
    <xf numFmtId="4" fontId="27" fillId="0" borderId="4" xfId="1" applyNumberFormat="1" applyFont="1" applyBorder="1" applyAlignment="1">
      <alignment horizontal="left"/>
    </xf>
    <xf numFmtId="0" fontId="27" fillId="0" borderId="4" xfId="1" applyFont="1" applyBorder="1" applyAlignment="1">
      <alignment horizontal="left"/>
    </xf>
    <xf numFmtId="0" fontId="20" fillId="3" borderId="3" xfId="1" applyFont="1" applyFill="1" applyBorder="1"/>
    <xf numFmtId="169" fontId="16" fillId="16" borderId="8" xfId="1" applyNumberFormat="1" applyFont="1" applyFill="1" applyBorder="1" applyAlignment="1" applyProtection="1">
      <alignment horizontal="right"/>
      <protection locked="0"/>
    </xf>
    <xf numFmtId="169" fontId="17" fillId="14" borderId="8" xfId="1" applyNumberFormat="1" applyFont="1" applyFill="1" applyBorder="1" applyAlignment="1" applyProtection="1">
      <alignment horizontal="center"/>
      <protection locked="0"/>
    </xf>
    <xf numFmtId="0" fontId="19" fillId="14" borderId="8" xfId="1" applyFont="1" applyFill="1" applyBorder="1" applyAlignment="1">
      <alignment horizontal="center"/>
    </xf>
    <xf numFmtId="165" fontId="14" fillId="3" borderId="39" xfId="1" applyNumberFormat="1" applyFont="1" applyFill="1" applyBorder="1" applyAlignment="1" applyProtection="1">
      <alignment horizontal="center" vertical="center"/>
      <protection locked="0"/>
    </xf>
    <xf numFmtId="169" fontId="14" fillId="3" borderId="40" xfId="1" applyNumberFormat="1" applyFont="1" applyFill="1" applyBorder="1" applyAlignment="1" applyProtection="1">
      <alignment horizontal="center" vertical="center"/>
      <protection locked="0"/>
    </xf>
    <xf numFmtId="0" fontId="3" fillId="3" borderId="41" xfId="1" applyFont="1" applyFill="1" applyBorder="1" applyAlignment="1">
      <alignment horizontal="center" vertical="center"/>
    </xf>
    <xf numFmtId="0" fontId="19" fillId="7" borderId="0" xfId="1" applyFont="1" applyFill="1"/>
    <xf numFmtId="0" fontId="28" fillId="7" borderId="0" xfId="1" applyFont="1" applyFill="1"/>
    <xf numFmtId="2" fontId="28" fillId="7" borderId="0" xfId="1" applyNumberFormat="1" applyFont="1" applyFill="1"/>
    <xf numFmtId="169" fontId="19" fillId="0" borderId="0" xfId="1" applyNumberFormat="1" applyFont="1"/>
    <xf numFmtId="169" fontId="0" fillId="0" borderId="0" xfId="0" applyNumberFormat="1"/>
    <xf numFmtId="169" fontId="27" fillId="0" borderId="0" xfId="1" applyNumberFormat="1" applyFont="1"/>
    <xf numFmtId="0" fontId="0" fillId="5" borderId="4" xfId="0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left"/>
      <protection locked="0"/>
    </xf>
    <xf numFmtId="0" fontId="31" fillId="10" borderId="14" xfId="0" applyFont="1" applyFill="1" applyBorder="1"/>
    <xf numFmtId="0" fontId="31" fillId="10" borderId="15" xfId="0" applyFont="1" applyFill="1" applyBorder="1"/>
    <xf numFmtId="0" fontId="31" fillId="10" borderId="16" xfId="0" applyFont="1" applyFill="1" applyBorder="1"/>
    <xf numFmtId="0" fontId="31" fillId="10" borderId="9" xfId="0" applyFont="1" applyFill="1" applyBorder="1"/>
    <xf numFmtId="0" fontId="31" fillId="6" borderId="32" xfId="0" applyFont="1" applyFill="1" applyBorder="1"/>
    <xf numFmtId="0" fontId="31" fillId="10" borderId="10" xfId="0" applyFont="1" applyFill="1" applyBorder="1"/>
    <xf numFmtId="0" fontId="31" fillId="6" borderId="33" xfId="0" applyFont="1" applyFill="1" applyBorder="1" applyAlignment="1">
      <alignment wrapText="1"/>
    </xf>
    <xf numFmtId="0" fontId="31" fillId="6" borderId="33" xfId="0" applyFont="1" applyFill="1" applyBorder="1"/>
    <xf numFmtId="0" fontId="31" fillId="6" borderId="36" xfId="0" applyFont="1" applyFill="1" applyBorder="1" applyAlignment="1">
      <alignment wrapText="1"/>
    </xf>
    <xf numFmtId="0" fontId="31" fillId="10" borderId="11" xfId="0" applyFont="1" applyFill="1" applyBorder="1"/>
    <xf numFmtId="0" fontId="31" fillId="10" borderId="12" xfId="0" applyFont="1" applyFill="1" applyBorder="1"/>
    <xf numFmtId="0" fontId="31" fillId="10" borderId="13" xfId="0" applyFont="1" applyFill="1" applyBorder="1"/>
    <xf numFmtId="0" fontId="1" fillId="0" borderId="0" xfId="0" applyFont="1"/>
    <xf numFmtId="0" fontId="1" fillId="0" borderId="0" xfId="0" applyFont="1" applyAlignment="1">
      <alignment vertical="center"/>
    </xf>
    <xf numFmtId="0" fontId="0" fillId="17" borderId="9" xfId="0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0" borderId="0" xfId="0" applyAlignment="1">
      <alignment vertical="center"/>
    </xf>
    <xf numFmtId="0" fontId="2" fillId="17" borderId="9" xfId="0" applyFont="1" applyFill="1" applyBorder="1"/>
    <xf numFmtId="0" fontId="2" fillId="17" borderId="11" xfId="0" applyFont="1" applyFill="1" applyBorder="1"/>
    <xf numFmtId="0" fontId="2" fillId="17" borderId="10" xfId="0" applyFont="1" applyFill="1" applyBorder="1"/>
    <xf numFmtId="0" fontId="2" fillId="17" borderId="13" xfId="0" applyFont="1" applyFill="1" applyBorder="1"/>
    <xf numFmtId="0" fontId="2" fillId="17" borderId="12" xfId="0" applyFont="1" applyFill="1" applyBorder="1"/>
    <xf numFmtId="169" fontId="2" fillId="17" borderId="12" xfId="0" applyNumberFormat="1" applyFont="1" applyFill="1" applyBorder="1"/>
    <xf numFmtId="0" fontId="2" fillId="17" borderId="0" xfId="0" applyFont="1" applyFill="1"/>
    <xf numFmtId="0" fontId="0" fillId="17" borderId="10" xfId="0" applyFill="1" applyBorder="1" applyAlignment="1">
      <alignment vertical="center"/>
    </xf>
    <xf numFmtId="0" fontId="0" fillId="17" borderId="0" xfId="0" applyFill="1"/>
    <xf numFmtId="0" fontId="0" fillId="17" borderId="10" xfId="0" applyFill="1" applyBorder="1"/>
    <xf numFmtId="0" fontId="0" fillId="17" borderId="0" xfId="0" applyFill="1" applyAlignment="1">
      <alignment horizontal="left"/>
    </xf>
    <xf numFmtId="0" fontId="2" fillId="3" borderId="31" xfId="1" applyFill="1" applyBorder="1" applyAlignment="1">
      <alignment horizontal="center"/>
    </xf>
    <xf numFmtId="1" fontId="0" fillId="5" borderId="4" xfId="0" applyNumberFormat="1" applyFill="1" applyBorder="1" applyAlignment="1" applyProtection="1">
      <alignment horizontal="center"/>
      <protection locked="0"/>
    </xf>
    <xf numFmtId="4" fontId="0" fillId="5" borderId="4" xfId="0" applyNumberFormat="1" applyFill="1" applyBorder="1" applyAlignment="1" applyProtection="1">
      <alignment horizontal="center"/>
      <protection locked="0"/>
    </xf>
    <xf numFmtId="0" fontId="0" fillId="17" borderId="4" xfId="0" applyFill="1" applyBorder="1" applyAlignment="1">
      <alignment horizontal="left" vertical="center"/>
    </xf>
    <xf numFmtId="0" fontId="1" fillId="17" borderId="4" xfId="0" applyFont="1" applyFill="1" applyBorder="1" applyAlignment="1">
      <alignment horizontal="left" vertical="center"/>
    </xf>
    <xf numFmtId="0" fontId="2" fillId="0" borderId="4" xfId="0" applyFont="1" applyBorder="1" applyAlignment="1" applyProtection="1">
      <alignment horizontal="center"/>
      <protection locked="0"/>
    </xf>
    <xf numFmtId="0" fontId="11" fillId="18" borderId="4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10" fillId="18" borderId="28" xfId="1" applyFont="1" applyFill="1" applyBorder="1" applyAlignment="1">
      <alignment horizontal="left"/>
    </xf>
    <xf numFmtId="0" fontId="10" fillId="18" borderId="4" xfId="1" applyFont="1" applyFill="1" applyBorder="1" applyAlignment="1">
      <alignment horizontal="left"/>
    </xf>
    <xf numFmtId="165" fontId="2" fillId="11" borderId="4" xfId="0" applyNumberFormat="1" applyFont="1" applyFill="1" applyBorder="1" applyAlignment="1">
      <alignment horizontal="center"/>
    </xf>
    <xf numFmtId="165" fontId="2" fillId="16" borderId="4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2" fillId="2" borderId="38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165" fontId="2" fillId="2" borderId="34" xfId="0" applyNumberFormat="1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2" fillId="12" borderId="28" xfId="1" applyFont="1" applyFill="1" applyBorder="1" applyAlignment="1">
      <alignment horizontal="left"/>
    </xf>
    <xf numFmtId="0" fontId="12" fillId="12" borderId="4" xfId="1" applyFont="1" applyFill="1" applyBorder="1" applyAlignment="1">
      <alignment horizontal="left"/>
    </xf>
    <xf numFmtId="0" fontId="2" fillId="17" borderId="42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11" fillId="18" borderId="29" xfId="0" applyFont="1" applyFill="1" applyBorder="1" applyAlignment="1">
      <alignment horizontal="center"/>
    </xf>
    <xf numFmtId="165" fontId="11" fillId="18" borderId="4" xfId="0" applyNumberFormat="1" applyFont="1" applyFill="1" applyBorder="1" applyAlignment="1">
      <alignment horizontal="center"/>
    </xf>
    <xf numFmtId="165" fontId="2" fillId="12" borderId="4" xfId="0" applyNumberFormat="1" applyFont="1" applyFill="1" applyBorder="1" applyAlignment="1">
      <alignment horizontal="center"/>
    </xf>
    <xf numFmtId="0" fontId="2" fillId="11" borderId="28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left"/>
    </xf>
    <xf numFmtId="0" fontId="2" fillId="16" borderId="28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3" fontId="0" fillId="17" borderId="4" xfId="0" applyNumberForma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0" fillId="17" borderId="4" xfId="0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0" fillId="17" borderId="0" xfId="0" applyFill="1" applyAlignment="1">
      <alignment horizontal="left"/>
    </xf>
    <xf numFmtId="14" fontId="4" fillId="5" borderId="5" xfId="0" applyNumberFormat="1" applyFont="1" applyFill="1" applyBorder="1" applyAlignment="1" applyProtection="1">
      <alignment horizontal="center"/>
      <protection locked="0"/>
    </xf>
    <xf numFmtId="14" fontId="4" fillId="5" borderId="7" xfId="0" applyNumberFormat="1" applyFont="1" applyFill="1" applyBorder="1" applyAlignment="1" applyProtection="1">
      <alignment horizontal="center"/>
      <protection locked="0"/>
    </xf>
    <xf numFmtId="3" fontId="1" fillId="17" borderId="4" xfId="0" applyNumberFormat="1" applyFont="1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17" borderId="14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0" fillId="17" borderId="0" xfId="0" applyFill="1" applyAlignment="1">
      <alignment horizontal="center"/>
    </xf>
    <xf numFmtId="0" fontId="4" fillId="5" borderId="3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4" fillId="5" borderId="21" xfId="0" applyFont="1" applyFill="1" applyBorder="1" applyAlignment="1" applyProtection="1">
      <alignment horizontal="left"/>
      <protection locked="0"/>
    </xf>
    <xf numFmtId="0" fontId="1" fillId="17" borderId="15" xfId="0" applyFont="1" applyFill="1" applyBorder="1" applyAlignment="1">
      <alignment horizontal="left" vertical="center"/>
    </xf>
    <xf numFmtId="0" fontId="1" fillId="17" borderId="0" xfId="0" applyFont="1" applyFill="1" applyAlignment="1">
      <alignment horizontal="left" vertical="center"/>
    </xf>
    <xf numFmtId="0" fontId="0" fillId="17" borderId="20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17" borderId="1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17" borderId="19" xfId="0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center" wrapText="1"/>
    </xf>
    <xf numFmtId="0" fontId="2" fillId="3" borderId="32" xfId="1" applyFill="1" applyBorder="1" applyAlignment="1">
      <alignment horizontal="left" vertical="center" wrapText="1"/>
    </xf>
    <xf numFmtId="0" fontId="2" fillId="3" borderId="36" xfId="1" applyFill="1" applyBorder="1" applyAlignment="1">
      <alignment horizontal="left" vertical="center" wrapText="1"/>
    </xf>
    <xf numFmtId="3" fontId="2" fillId="7" borderId="14" xfId="1" applyNumberFormat="1" applyFill="1" applyBorder="1" applyAlignment="1">
      <alignment horizontal="left" vertical="center" wrapText="1"/>
    </xf>
    <xf numFmtId="3" fontId="2" fillId="7" borderId="15" xfId="1" applyNumberFormat="1" applyFill="1" applyBorder="1" applyAlignment="1">
      <alignment horizontal="left" vertical="center" wrapText="1"/>
    </xf>
    <xf numFmtId="3" fontId="2" fillId="7" borderId="16" xfId="1" applyNumberFormat="1" applyFill="1" applyBorder="1" applyAlignment="1">
      <alignment horizontal="left" vertical="center" wrapText="1"/>
    </xf>
    <xf numFmtId="3" fontId="2" fillId="7" borderId="9" xfId="1" applyNumberFormat="1" applyFill="1" applyBorder="1" applyAlignment="1">
      <alignment horizontal="left" vertical="center" wrapText="1"/>
    </xf>
    <xf numFmtId="3" fontId="2" fillId="7" borderId="0" xfId="1" applyNumberFormat="1" applyFill="1" applyAlignment="1">
      <alignment horizontal="left" vertical="center" wrapText="1"/>
    </xf>
    <xf numFmtId="3" fontId="2" fillId="7" borderId="10" xfId="1" applyNumberFormat="1" applyFill="1" applyBorder="1" applyAlignment="1">
      <alignment horizontal="left" vertical="center" wrapText="1"/>
    </xf>
    <xf numFmtId="3" fontId="2" fillId="7" borderId="11" xfId="1" applyNumberFormat="1" applyFill="1" applyBorder="1" applyAlignment="1">
      <alignment horizontal="left" vertical="center" wrapText="1"/>
    </xf>
    <xf numFmtId="3" fontId="2" fillId="7" borderId="12" xfId="1" applyNumberFormat="1" applyFill="1" applyBorder="1" applyAlignment="1">
      <alignment horizontal="left" vertical="center" wrapText="1"/>
    </xf>
    <xf numFmtId="3" fontId="2" fillId="7" borderId="13" xfId="1" applyNumberForma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CB375149-698D-43B1-802B-8562CB8045D4}"/>
    <cellStyle name="Valuta 2" xfId="3" xr:uid="{00000000-0005-0000-0000-000003000000}"/>
  </cellStyles>
  <dxfs count="2"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C3FDCD"/>
      <color rgb="FFCFFFB7"/>
      <color rgb="FFC2FFA3"/>
      <color rgb="FFB17ED8"/>
      <color rgb="FFFF99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FEEB-7DEA-4495-8BDA-54B41AE14287}">
  <dimension ref="A1:AG39"/>
  <sheetViews>
    <sheetView tabSelected="1" workbookViewId="0">
      <selection activeCell="H33" sqref="H33:J33"/>
    </sheetView>
  </sheetViews>
  <sheetFormatPr baseColWidth="10" defaultRowHeight="15"/>
  <cols>
    <col min="1" max="1" width="2.7109375" customWidth="1"/>
    <col min="2" max="4" width="4.140625" customWidth="1"/>
    <col min="5" max="17" width="7.7109375" customWidth="1"/>
    <col min="18" max="18" width="2.7109375" customWidth="1"/>
  </cols>
  <sheetData>
    <row r="1" spans="1:33" ht="14.45" customHeight="1">
      <c r="A1" s="212" t="s">
        <v>36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15" customHeight="1" thickBo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S2" s="142"/>
      <c r="T2" s="142"/>
      <c r="U2" s="142"/>
      <c r="V2" s="142"/>
    </row>
    <row r="3" spans="1:33" ht="15" customHeight="1">
      <c r="A3" s="140"/>
      <c r="B3" s="222" t="s">
        <v>150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150"/>
      <c r="S3" s="139"/>
      <c r="T3" s="139"/>
      <c r="U3" s="139"/>
      <c r="V3" s="139"/>
    </row>
    <row r="4" spans="1:33" ht="15" customHeight="1">
      <c r="A4" s="140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52"/>
      <c r="S4" s="138"/>
      <c r="T4" s="138"/>
      <c r="U4" s="138"/>
      <c r="V4" s="138"/>
    </row>
    <row r="5" spans="1:33" ht="15" customHeight="1">
      <c r="A5" s="140"/>
      <c r="B5" s="151"/>
      <c r="C5" s="206" t="s">
        <v>7</v>
      </c>
      <c r="D5" s="206"/>
      <c r="E5" s="206"/>
      <c r="F5" s="198"/>
      <c r="G5" s="199"/>
      <c r="H5" s="199"/>
      <c r="I5" s="199"/>
      <c r="J5" s="218" t="s">
        <v>8</v>
      </c>
      <c r="K5" s="218"/>
      <c r="L5" s="198"/>
      <c r="M5" s="199"/>
      <c r="N5" s="199"/>
      <c r="O5" s="199"/>
      <c r="P5" s="199"/>
      <c r="Q5" s="200"/>
      <c r="R5" s="152"/>
    </row>
    <row r="6" spans="1:33" ht="15" customHeight="1">
      <c r="A6" s="140"/>
      <c r="B6" s="151"/>
      <c r="C6" s="206" t="s">
        <v>9</v>
      </c>
      <c r="D6" s="206"/>
      <c r="E6" s="206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3"/>
      <c r="R6" s="152"/>
    </row>
    <row r="7" spans="1:33" ht="15" customHeight="1">
      <c r="A7" s="140"/>
      <c r="B7" s="151"/>
      <c r="C7" s="206" t="s">
        <v>10</v>
      </c>
      <c r="D7" s="206"/>
      <c r="E7" s="206"/>
      <c r="F7" s="125"/>
      <c r="G7" s="224" t="s">
        <v>11</v>
      </c>
      <c r="H7" s="225"/>
      <c r="I7" s="219"/>
      <c r="J7" s="220"/>
      <c r="K7" s="220"/>
      <c r="L7" s="220"/>
      <c r="M7" s="220"/>
      <c r="N7" s="220"/>
      <c r="O7" s="221"/>
      <c r="P7" s="151"/>
      <c r="Q7" s="151"/>
      <c r="R7" s="152"/>
    </row>
    <row r="8" spans="1:33" ht="15" customHeight="1">
      <c r="A8" s="140"/>
      <c r="B8" s="151"/>
      <c r="C8" s="206" t="s">
        <v>12</v>
      </c>
      <c r="D8" s="206"/>
      <c r="E8" s="206"/>
      <c r="F8" s="207"/>
      <c r="G8" s="208"/>
      <c r="H8" s="228" t="s">
        <v>149</v>
      </c>
      <c r="I8" s="229"/>
      <c r="J8" s="230"/>
      <c r="K8" s="230"/>
      <c r="L8" s="230"/>
      <c r="M8" s="153"/>
      <c r="N8" s="141"/>
      <c r="O8" s="141"/>
      <c r="P8" s="141"/>
      <c r="Q8" s="151"/>
      <c r="R8" s="152"/>
    </row>
    <row r="9" spans="1:33" ht="15" customHeight="1">
      <c r="A9" s="140"/>
      <c r="B9" s="151"/>
      <c r="C9" s="153"/>
      <c r="D9" s="153"/>
      <c r="E9" s="141"/>
      <c r="F9" s="141"/>
      <c r="G9" s="141"/>
      <c r="H9" s="141"/>
      <c r="I9" s="141"/>
      <c r="J9" s="141"/>
      <c r="K9" s="141"/>
      <c r="L9" s="141"/>
      <c r="M9" s="153"/>
      <c r="N9" s="231" t="s">
        <v>0</v>
      </c>
      <c r="O9" s="231"/>
      <c r="P9" s="230">
        <v>2023</v>
      </c>
      <c r="Q9" s="230"/>
      <c r="R9" s="152"/>
    </row>
    <row r="10" spans="1:33" ht="15" customHeight="1">
      <c r="A10" s="140"/>
      <c r="B10" s="151"/>
      <c r="C10" s="153"/>
      <c r="D10" s="151"/>
      <c r="E10" s="151"/>
      <c r="F10" s="151"/>
      <c r="G10" s="195" t="s">
        <v>143</v>
      </c>
      <c r="H10" s="195"/>
      <c r="I10" s="195"/>
      <c r="J10" s="195"/>
      <c r="K10" s="195"/>
      <c r="L10" s="226" t="s">
        <v>134</v>
      </c>
      <c r="M10" s="227"/>
      <c r="N10" s="210" t="s">
        <v>141</v>
      </c>
      <c r="O10" s="210"/>
      <c r="P10" s="211" t="s">
        <v>142</v>
      </c>
      <c r="Q10" s="211"/>
      <c r="R10" s="152"/>
    </row>
    <row r="11" spans="1:33" ht="15" customHeight="1">
      <c r="A11" s="140"/>
      <c r="B11" s="151"/>
      <c r="C11" s="153"/>
      <c r="D11" s="153"/>
      <c r="E11" s="141"/>
      <c r="F11" s="141"/>
      <c r="G11" s="195" t="str">
        <f>IF($L$10&lt;&gt;"Månedslønn",CONCATENATE("Oppgi lønnstrinn for beregningen "),CONCATENATE("Oppgi ordinær månedslønn uten tillegg for beregningen "))</f>
        <v xml:space="preserve">Oppgi lønnstrinn for beregningen </v>
      </c>
      <c r="H11" s="195"/>
      <c r="I11" s="195"/>
      <c r="J11" s="195"/>
      <c r="K11" s="195"/>
      <c r="L11" s="195"/>
      <c r="M11" s="195"/>
      <c r="N11" s="155">
        <v>60</v>
      </c>
      <c r="O11" s="155"/>
      <c r="P11" s="192">
        <f>IF($L$10&lt;&gt;"Månedslønn",IFERROR(VLOOKUP($N$11,Lønnstabeller!$A$2:$CG$90,IF($P$9=1997,IF(OR($P$10="Januar",$P$10="Februar",$P$10="Mars",$P$10="April"),1,2),$P$9-1997+IF(OR($P$10="Januar",$P$10="Februar",$P$10="Mars",$P$10="April"),1,2)),FALSE),"Angi LTR"),$N$11*12)</f>
        <v>584500</v>
      </c>
      <c r="Q11" s="192"/>
      <c r="R11" s="152"/>
    </row>
    <row r="12" spans="1:33" ht="15" customHeight="1">
      <c r="A12" s="140"/>
      <c r="B12" s="151"/>
      <c r="C12" s="153"/>
      <c r="D12" s="153"/>
      <c r="E12" s="141"/>
      <c r="F12" s="141"/>
      <c r="G12" s="157" t="s">
        <v>145</v>
      </c>
      <c r="H12" s="157"/>
      <c r="I12" s="157"/>
      <c r="J12" s="157"/>
      <c r="K12" s="157"/>
      <c r="L12" s="157"/>
      <c r="M12" s="157"/>
      <c r="N12" s="156"/>
      <c r="O12" s="156"/>
      <c r="P12" s="192">
        <f>$N$12*12</f>
        <v>0</v>
      </c>
      <c r="Q12" s="192"/>
      <c r="R12" s="152"/>
    </row>
    <row r="13" spans="1:33" ht="15" customHeight="1">
      <c r="A13" s="140"/>
      <c r="B13" s="151"/>
      <c r="C13" s="153"/>
      <c r="D13" s="153"/>
      <c r="E13" s="141"/>
      <c r="F13" s="141"/>
      <c r="G13" s="157" t="s">
        <v>146</v>
      </c>
      <c r="H13" s="157"/>
      <c r="I13" s="157"/>
      <c r="J13" s="157"/>
      <c r="K13" s="157"/>
      <c r="L13" s="157"/>
      <c r="M13" s="157"/>
      <c r="N13" s="156"/>
      <c r="O13" s="156"/>
      <c r="P13" s="192">
        <f>$N$13*12</f>
        <v>0</v>
      </c>
      <c r="Q13" s="192"/>
      <c r="R13" s="152"/>
    </row>
    <row r="14" spans="1:33" ht="15" customHeight="1">
      <c r="A14" s="140"/>
      <c r="B14" s="151"/>
      <c r="C14" s="153"/>
      <c r="D14" s="153"/>
      <c r="E14" s="141"/>
      <c r="F14" s="141"/>
      <c r="G14" s="157" t="s">
        <v>147</v>
      </c>
      <c r="H14" s="157"/>
      <c r="I14" s="157"/>
      <c r="J14" s="157"/>
      <c r="K14" s="157"/>
      <c r="L14" s="157"/>
      <c r="M14" s="157"/>
      <c r="N14" s="156"/>
      <c r="O14" s="156"/>
      <c r="P14" s="192">
        <f>$N$14*12</f>
        <v>0</v>
      </c>
      <c r="Q14" s="192"/>
      <c r="R14" s="152"/>
    </row>
    <row r="15" spans="1:33" ht="15" customHeight="1">
      <c r="A15" s="140"/>
      <c r="B15" s="151"/>
      <c r="C15" s="153"/>
      <c r="D15" s="153"/>
      <c r="E15" s="141"/>
      <c r="F15" s="141"/>
      <c r="G15" s="157" t="s">
        <v>144</v>
      </c>
      <c r="H15" s="157"/>
      <c r="I15" s="157"/>
      <c r="J15" s="157"/>
      <c r="K15" s="157"/>
      <c r="L15" s="157"/>
      <c r="M15" s="157"/>
      <c r="N15" s="156"/>
      <c r="O15" s="156"/>
      <c r="P15" s="192">
        <f>$N$15</f>
        <v>0</v>
      </c>
      <c r="Q15" s="192"/>
      <c r="R15" s="152"/>
    </row>
    <row r="16" spans="1:33" ht="15" customHeight="1">
      <c r="A16" s="140"/>
      <c r="B16" s="151"/>
      <c r="C16" s="153"/>
      <c r="D16" s="153"/>
      <c r="E16" s="141"/>
      <c r="F16" s="141"/>
      <c r="G16" s="158" t="s">
        <v>151</v>
      </c>
      <c r="H16" s="158"/>
      <c r="I16" s="158"/>
      <c r="J16" s="158"/>
      <c r="K16" s="158"/>
      <c r="L16" s="158"/>
      <c r="M16" s="158"/>
      <c r="N16" s="158"/>
      <c r="O16" s="158"/>
      <c r="P16" s="209">
        <f>MROUND($P$11+$P$12+$P$13+$P$14+$P$15,1)</f>
        <v>584500</v>
      </c>
      <c r="Q16" s="209"/>
      <c r="R16" s="152"/>
    </row>
    <row r="17" spans="1:18" ht="15" customHeight="1">
      <c r="A17" s="140"/>
      <c r="B17" s="151"/>
      <c r="C17" s="153"/>
      <c r="D17" s="153"/>
      <c r="E17" s="141"/>
      <c r="F17" s="141"/>
      <c r="G17" s="141"/>
      <c r="H17" s="141"/>
      <c r="I17" s="141"/>
      <c r="J17" s="141"/>
      <c r="K17" s="141"/>
      <c r="L17" s="141"/>
      <c r="M17" s="153"/>
      <c r="N17" s="141"/>
      <c r="O17" s="141"/>
      <c r="P17" s="141"/>
      <c r="Q17" s="141"/>
      <c r="R17" s="152"/>
    </row>
    <row r="18" spans="1:18" ht="15" customHeight="1">
      <c r="A18" s="140"/>
      <c r="B18" s="151"/>
      <c r="C18" s="153"/>
      <c r="D18" s="153"/>
      <c r="E18" s="141"/>
      <c r="F18" s="141"/>
      <c r="G18" s="157" t="s">
        <v>13</v>
      </c>
      <c r="H18" s="157"/>
      <c r="I18" s="157"/>
      <c r="J18" s="157"/>
      <c r="K18" s="157"/>
      <c r="L18" s="157"/>
      <c r="M18" s="157"/>
      <c r="N18" s="157"/>
      <c r="O18" s="157"/>
      <c r="P18" s="124">
        <v>0</v>
      </c>
      <c r="Q18" s="141"/>
      <c r="R18" s="152"/>
    </row>
    <row r="19" spans="1:18" ht="14.45" customHeight="1" thickBot="1">
      <c r="A19" s="143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5"/>
    </row>
    <row r="20" spans="1:18">
      <c r="A20" s="143"/>
      <c r="B20" s="204" t="s">
        <v>37</v>
      </c>
      <c r="C20" s="205"/>
      <c r="D20" s="205"/>
      <c r="E20" s="205"/>
      <c r="F20" s="205"/>
      <c r="G20" s="205"/>
      <c r="H20" s="196" t="s">
        <v>38</v>
      </c>
      <c r="I20" s="196"/>
      <c r="J20" s="196"/>
      <c r="K20" s="196" t="s">
        <v>39</v>
      </c>
      <c r="L20" s="196"/>
      <c r="M20" s="196"/>
      <c r="N20" s="196" t="s">
        <v>40</v>
      </c>
      <c r="O20" s="196"/>
      <c r="P20" s="196" t="s">
        <v>41</v>
      </c>
      <c r="Q20" s="197"/>
      <c r="R20" s="145"/>
    </row>
    <row r="21" spans="1:18">
      <c r="A21" s="143"/>
      <c r="B21" s="188" t="s">
        <v>42</v>
      </c>
      <c r="C21" s="189"/>
      <c r="D21" s="189"/>
      <c r="E21" s="189"/>
      <c r="F21" s="189"/>
      <c r="G21" s="189"/>
      <c r="H21" s="159">
        <v>0</v>
      </c>
      <c r="I21" s="159"/>
      <c r="J21" s="159"/>
      <c r="K21" s="165">
        <f>ATF!F22</f>
        <v>0</v>
      </c>
      <c r="L21" s="165"/>
      <c r="M21" s="165"/>
      <c r="N21" s="193">
        <f>ATF!G22</f>
        <v>0</v>
      </c>
      <c r="O21" s="193"/>
      <c r="P21" s="193">
        <f>0.5*H21</f>
        <v>0</v>
      </c>
      <c r="Q21" s="194"/>
      <c r="R21" s="145"/>
    </row>
    <row r="22" spans="1:18">
      <c r="A22" s="143"/>
      <c r="B22" s="188" t="s">
        <v>43</v>
      </c>
      <c r="C22" s="189"/>
      <c r="D22" s="189"/>
      <c r="E22" s="189"/>
      <c r="F22" s="189"/>
      <c r="G22" s="189"/>
      <c r="H22" s="159">
        <v>0</v>
      </c>
      <c r="I22" s="159"/>
      <c r="J22" s="159"/>
      <c r="K22" s="165">
        <f>ATF!F23</f>
        <v>0</v>
      </c>
      <c r="L22" s="165"/>
      <c r="M22" s="165"/>
      <c r="N22" s="193">
        <f>ATF!G23</f>
        <v>0</v>
      </c>
      <c r="O22" s="193"/>
      <c r="P22" s="193">
        <f>0.5*H22</f>
        <v>0</v>
      </c>
      <c r="Q22" s="194"/>
      <c r="R22" s="145"/>
    </row>
    <row r="23" spans="1:18">
      <c r="A23" s="143"/>
      <c r="B23" s="188" t="s">
        <v>44</v>
      </c>
      <c r="C23" s="189"/>
      <c r="D23" s="189"/>
      <c r="E23" s="189"/>
      <c r="F23" s="189"/>
      <c r="G23" s="189"/>
      <c r="H23" s="159">
        <v>0</v>
      </c>
      <c r="I23" s="159"/>
      <c r="J23" s="159"/>
      <c r="K23" s="165">
        <f>ATF!F24</f>
        <v>0</v>
      </c>
      <c r="L23" s="165"/>
      <c r="M23" s="165"/>
      <c r="N23" s="161"/>
      <c r="O23" s="161"/>
      <c r="P23" s="161"/>
      <c r="Q23" s="182"/>
      <c r="R23" s="145"/>
    </row>
    <row r="24" spans="1:18">
      <c r="A24" s="143"/>
      <c r="B24" s="186" t="s">
        <v>45</v>
      </c>
      <c r="C24" s="187"/>
      <c r="D24" s="187"/>
      <c r="E24" s="187"/>
      <c r="F24" s="187"/>
      <c r="G24" s="187"/>
      <c r="H24" s="159">
        <v>0</v>
      </c>
      <c r="I24" s="159"/>
      <c r="J24" s="159"/>
      <c r="K24" s="164">
        <f>ATF!F28</f>
        <v>0</v>
      </c>
      <c r="L24" s="164"/>
      <c r="M24" s="164"/>
      <c r="N24" s="190">
        <f>ATF!G28</f>
        <v>0</v>
      </c>
      <c r="O24" s="190"/>
      <c r="P24" s="190">
        <f>H24*0.5</f>
        <v>0</v>
      </c>
      <c r="Q24" s="191"/>
      <c r="R24" s="145"/>
    </row>
    <row r="25" spans="1:18">
      <c r="A25" s="143"/>
      <c r="B25" s="186" t="s">
        <v>46</v>
      </c>
      <c r="C25" s="187"/>
      <c r="D25" s="187"/>
      <c r="E25" s="187"/>
      <c r="F25" s="187"/>
      <c r="G25" s="187"/>
      <c r="H25" s="159">
        <v>0</v>
      </c>
      <c r="I25" s="159"/>
      <c r="J25" s="159"/>
      <c r="K25" s="164">
        <f>ATF!F29</f>
        <v>0</v>
      </c>
      <c r="L25" s="164"/>
      <c r="M25" s="164"/>
      <c r="N25" s="190">
        <f>ATF!G29</f>
        <v>0</v>
      </c>
      <c r="O25" s="190"/>
      <c r="P25" s="190">
        <f>H25*0.5</f>
        <v>0</v>
      </c>
      <c r="Q25" s="191"/>
      <c r="R25" s="145"/>
    </row>
    <row r="26" spans="1:18">
      <c r="A26" s="143"/>
      <c r="B26" s="186" t="s">
        <v>47</v>
      </c>
      <c r="C26" s="187"/>
      <c r="D26" s="187"/>
      <c r="E26" s="187"/>
      <c r="F26" s="187"/>
      <c r="G26" s="187"/>
      <c r="H26" s="159">
        <v>0</v>
      </c>
      <c r="I26" s="159"/>
      <c r="J26" s="159"/>
      <c r="K26" s="164">
        <f>ATF!F30</f>
        <v>0</v>
      </c>
      <c r="L26" s="164"/>
      <c r="M26" s="164"/>
      <c r="N26" s="161"/>
      <c r="O26" s="161"/>
      <c r="P26" s="161"/>
      <c r="Q26" s="182"/>
      <c r="R26" s="145"/>
    </row>
    <row r="27" spans="1:18">
      <c r="A27" s="143"/>
      <c r="B27" s="188" t="s">
        <v>48</v>
      </c>
      <c r="C27" s="189"/>
      <c r="D27" s="189"/>
      <c r="E27" s="189"/>
      <c r="F27" s="189"/>
      <c r="G27" s="189"/>
      <c r="H27" s="159">
        <v>0</v>
      </c>
      <c r="I27" s="159"/>
      <c r="J27" s="159"/>
      <c r="K27" s="165">
        <f>H27*12</f>
        <v>0</v>
      </c>
      <c r="L27" s="165"/>
      <c r="M27" s="165"/>
      <c r="N27" s="161"/>
      <c r="O27" s="161"/>
      <c r="P27" s="193">
        <f>H27</f>
        <v>0</v>
      </c>
      <c r="Q27" s="194"/>
      <c r="R27" s="145"/>
    </row>
    <row r="28" spans="1:18">
      <c r="A28" s="143"/>
      <c r="B28" s="188" t="s">
        <v>49</v>
      </c>
      <c r="C28" s="189"/>
      <c r="D28" s="189"/>
      <c r="E28" s="189"/>
      <c r="F28" s="189"/>
      <c r="G28" s="189"/>
      <c r="H28" s="159">
        <v>0</v>
      </c>
      <c r="I28" s="159"/>
      <c r="J28" s="159"/>
      <c r="K28" s="165">
        <f>H28*52</f>
        <v>0</v>
      </c>
      <c r="L28" s="165"/>
      <c r="M28" s="165"/>
      <c r="N28" s="161"/>
      <c r="O28" s="161"/>
      <c r="P28" s="193">
        <f>H28</f>
        <v>0</v>
      </c>
      <c r="Q28" s="194"/>
      <c r="R28" s="145"/>
    </row>
    <row r="29" spans="1:18">
      <c r="A29" s="143"/>
      <c r="B29" s="162" t="s">
        <v>50</v>
      </c>
      <c r="C29" s="163"/>
      <c r="D29" s="163"/>
      <c r="E29" s="163"/>
      <c r="F29" s="163"/>
      <c r="G29" s="163"/>
      <c r="H29" s="159">
        <v>0</v>
      </c>
      <c r="I29" s="159"/>
      <c r="J29" s="159"/>
      <c r="K29" s="184">
        <f>ATF!F42</f>
        <v>0</v>
      </c>
      <c r="L29" s="184"/>
      <c r="M29" s="184"/>
      <c r="N29" s="160">
        <f>ATF!G42</f>
        <v>0</v>
      </c>
      <c r="O29" s="160"/>
      <c r="P29" s="160">
        <f>H29*0.5</f>
        <v>0</v>
      </c>
      <c r="Q29" s="183"/>
      <c r="R29" s="145"/>
    </row>
    <row r="30" spans="1:18">
      <c r="A30" s="143"/>
      <c r="B30" s="162" t="s">
        <v>51</v>
      </c>
      <c r="C30" s="163"/>
      <c r="D30" s="163"/>
      <c r="E30" s="163"/>
      <c r="F30" s="163"/>
      <c r="G30" s="163"/>
      <c r="H30" s="159">
        <v>0</v>
      </c>
      <c r="I30" s="159"/>
      <c r="J30" s="159"/>
      <c r="K30" s="184">
        <f>ATF!F43</f>
        <v>0</v>
      </c>
      <c r="L30" s="184"/>
      <c r="M30" s="184"/>
      <c r="N30" s="160">
        <f>ATF!G43</f>
        <v>0</v>
      </c>
      <c r="O30" s="160"/>
      <c r="P30" s="160">
        <f>H30*0.5</f>
        <v>0</v>
      </c>
      <c r="Q30" s="183"/>
      <c r="R30" s="145"/>
    </row>
    <row r="31" spans="1:18">
      <c r="A31" s="143"/>
      <c r="B31" s="162" t="s">
        <v>52</v>
      </c>
      <c r="C31" s="163"/>
      <c r="D31" s="163"/>
      <c r="E31" s="163"/>
      <c r="F31" s="163"/>
      <c r="G31" s="163"/>
      <c r="H31" s="159">
        <v>0</v>
      </c>
      <c r="I31" s="159"/>
      <c r="J31" s="159"/>
      <c r="K31" s="184">
        <f>ATF!F44</f>
        <v>0</v>
      </c>
      <c r="L31" s="184"/>
      <c r="M31" s="184"/>
      <c r="N31" s="161"/>
      <c r="O31" s="161"/>
      <c r="P31" s="161"/>
      <c r="Q31" s="182"/>
      <c r="R31" s="145"/>
    </row>
    <row r="32" spans="1:18">
      <c r="A32" s="143"/>
      <c r="B32" s="162" t="s">
        <v>53</v>
      </c>
      <c r="C32" s="163"/>
      <c r="D32" s="163"/>
      <c r="E32" s="163"/>
      <c r="F32" s="163"/>
      <c r="G32" s="163"/>
      <c r="H32" s="159">
        <v>0</v>
      </c>
      <c r="I32" s="159"/>
      <c r="J32" s="159"/>
      <c r="K32" s="184">
        <f>ATF!F36</f>
        <v>0</v>
      </c>
      <c r="L32" s="184"/>
      <c r="M32" s="184"/>
      <c r="N32" s="160">
        <f>ATF!G36</f>
        <v>0</v>
      </c>
      <c r="O32" s="160"/>
      <c r="P32" s="160">
        <f>H32*0.5</f>
        <v>0</v>
      </c>
      <c r="Q32" s="183"/>
      <c r="R32" s="145"/>
    </row>
    <row r="33" spans="1:18">
      <c r="A33" s="143"/>
      <c r="B33" s="162" t="s">
        <v>54</v>
      </c>
      <c r="C33" s="163"/>
      <c r="D33" s="163"/>
      <c r="E33" s="163"/>
      <c r="F33" s="163"/>
      <c r="G33" s="163"/>
      <c r="H33" s="159">
        <v>0</v>
      </c>
      <c r="I33" s="159"/>
      <c r="J33" s="159"/>
      <c r="K33" s="184">
        <f>ATF!F37</f>
        <v>0</v>
      </c>
      <c r="L33" s="184"/>
      <c r="M33" s="184"/>
      <c r="N33" s="160">
        <f>ATF!G37</f>
        <v>0</v>
      </c>
      <c r="O33" s="160"/>
      <c r="P33" s="160">
        <f>H33*0.5</f>
        <v>0</v>
      </c>
      <c r="Q33" s="183"/>
      <c r="R33" s="145"/>
    </row>
    <row r="34" spans="1:18">
      <c r="A34" s="143"/>
      <c r="B34" s="162" t="s">
        <v>55</v>
      </c>
      <c r="C34" s="163"/>
      <c r="D34" s="163"/>
      <c r="E34" s="163"/>
      <c r="F34" s="163"/>
      <c r="G34" s="163"/>
      <c r="H34" s="159">
        <v>0</v>
      </c>
      <c r="I34" s="159"/>
      <c r="J34" s="159"/>
      <c r="K34" s="184">
        <f>ATF!F38</f>
        <v>0</v>
      </c>
      <c r="L34" s="184"/>
      <c r="M34" s="184"/>
      <c r="N34" s="161"/>
      <c r="O34" s="161"/>
      <c r="P34" s="161"/>
      <c r="Q34" s="182"/>
      <c r="R34" s="145"/>
    </row>
    <row r="35" spans="1:18">
      <c r="A35" s="143"/>
      <c r="B35" s="178" t="s">
        <v>152</v>
      </c>
      <c r="C35" s="179"/>
      <c r="D35" s="179"/>
      <c r="E35" s="179"/>
      <c r="F35" s="179"/>
      <c r="G35" s="179"/>
      <c r="H35" s="159">
        <v>0</v>
      </c>
      <c r="I35" s="159"/>
      <c r="J35" s="159"/>
      <c r="K35" s="185">
        <f>ATF!F52</f>
        <v>0</v>
      </c>
      <c r="L35" s="185"/>
      <c r="M35" s="185"/>
      <c r="N35" s="174">
        <f>ATF!G52</f>
        <v>0</v>
      </c>
      <c r="O35" s="174"/>
      <c r="P35" s="174">
        <f>H35*0.5</f>
        <v>0</v>
      </c>
      <c r="Q35" s="181"/>
      <c r="R35" s="145"/>
    </row>
    <row r="36" spans="1:18">
      <c r="A36" s="143"/>
      <c r="B36" s="178" t="s">
        <v>153</v>
      </c>
      <c r="C36" s="179"/>
      <c r="D36" s="179"/>
      <c r="E36" s="179"/>
      <c r="F36" s="179"/>
      <c r="G36" s="179"/>
      <c r="H36" s="159">
        <v>0</v>
      </c>
      <c r="I36" s="159"/>
      <c r="J36" s="159"/>
      <c r="K36" s="185">
        <f>ATF!F53</f>
        <v>0</v>
      </c>
      <c r="L36" s="185"/>
      <c r="M36" s="185"/>
      <c r="N36" s="174">
        <f>ATF!G53</f>
        <v>0</v>
      </c>
      <c r="O36" s="174"/>
      <c r="P36" s="174">
        <f>H36*0.5</f>
        <v>0</v>
      </c>
      <c r="Q36" s="181"/>
      <c r="R36" s="145"/>
    </row>
    <row r="37" spans="1:18">
      <c r="A37" s="143"/>
      <c r="B37" s="178" t="s">
        <v>154</v>
      </c>
      <c r="C37" s="179"/>
      <c r="D37" s="179"/>
      <c r="E37" s="179"/>
      <c r="F37" s="179"/>
      <c r="G37" s="179"/>
      <c r="H37" s="159">
        <v>0</v>
      </c>
      <c r="I37" s="159"/>
      <c r="J37" s="159"/>
      <c r="K37" s="185">
        <f>ATF!F54</f>
        <v>0</v>
      </c>
      <c r="L37" s="185"/>
      <c r="M37" s="185"/>
      <c r="N37" s="175"/>
      <c r="O37" s="176"/>
      <c r="P37" s="175"/>
      <c r="Q37" s="180"/>
      <c r="R37" s="145"/>
    </row>
    <row r="38" spans="1:18" ht="15.75" thickBot="1">
      <c r="A38" s="143"/>
      <c r="B38" s="149"/>
      <c r="C38" s="149"/>
      <c r="D38" s="149"/>
      <c r="E38" s="149"/>
      <c r="F38" s="149"/>
      <c r="G38" s="149"/>
      <c r="H38" s="166" t="s">
        <v>1</v>
      </c>
      <c r="I38" s="167"/>
      <c r="J38" s="168"/>
      <c r="K38" s="171">
        <f>SUM(K21:K37)</f>
        <v>0</v>
      </c>
      <c r="L38" s="172"/>
      <c r="M38" s="173"/>
      <c r="N38" s="169">
        <f>SUM(N21:N37)</f>
        <v>0</v>
      </c>
      <c r="O38" s="177"/>
      <c r="P38" s="169">
        <f>SUM(P21:P37)</f>
        <v>0</v>
      </c>
      <c r="Q38" s="170"/>
      <c r="R38" s="145"/>
    </row>
    <row r="39" spans="1:18" ht="15.75" thickBot="1">
      <c r="A39" s="144"/>
      <c r="B39" s="147"/>
      <c r="C39" s="147"/>
      <c r="D39" s="147"/>
      <c r="E39" s="147"/>
      <c r="F39" s="147"/>
      <c r="G39" s="147"/>
      <c r="H39" s="147"/>
      <c r="I39" s="147"/>
      <c r="J39" s="147"/>
      <c r="K39" s="148"/>
      <c r="L39" s="148"/>
      <c r="M39" s="148"/>
      <c r="N39" s="147"/>
      <c r="O39" s="147"/>
      <c r="P39" s="147"/>
      <c r="Q39" s="147"/>
      <c r="R39" s="146"/>
    </row>
  </sheetData>
  <sheetProtection algorithmName="SHA-512" hashValue="HjBN2ejRTzgNvxuFhgkMzP9ItNmh11iu27w9rcHWUNngDutEl8AM7vbRSY3iwy7xpxephS38EJsShV1VUjR2IQ==" saltValue="1u2jgt9h1jzwGKGet02BiQ==" spinCount="100000" sheet="1" objects="1" scenarios="1" selectLockedCells="1"/>
  <mergeCells count="133">
    <mergeCell ref="A1:R2"/>
    <mergeCell ref="C5:E5"/>
    <mergeCell ref="J5:K5"/>
    <mergeCell ref="C6:E6"/>
    <mergeCell ref="C7:E7"/>
    <mergeCell ref="I7:O7"/>
    <mergeCell ref="B3:Q4"/>
    <mergeCell ref="G7:H7"/>
    <mergeCell ref="L10:M10"/>
    <mergeCell ref="H8:I8"/>
    <mergeCell ref="J8:L8"/>
    <mergeCell ref="G10:K10"/>
    <mergeCell ref="N9:O9"/>
    <mergeCell ref="P9:Q9"/>
    <mergeCell ref="P20:Q20"/>
    <mergeCell ref="P21:Q21"/>
    <mergeCell ref="L5:Q5"/>
    <mergeCell ref="F6:Q6"/>
    <mergeCell ref="N20:O20"/>
    <mergeCell ref="N21:O21"/>
    <mergeCell ref="H20:J20"/>
    <mergeCell ref="H21:J21"/>
    <mergeCell ref="B20:G20"/>
    <mergeCell ref="B21:G21"/>
    <mergeCell ref="K20:M20"/>
    <mergeCell ref="K21:M21"/>
    <mergeCell ref="C8:E8"/>
    <mergeCell ref="F8:G8"/>
    <mergeCell ref="F5:I5"/>
    <mergeCell ref="P16:Q16"/>
    <mergeCell ref="N10:O10"/>
    <mergeCell ref="P10:Q10"/>
    <mergeCell ref="N12:O12"/>
    <mergeCell ref="P12:Q12"/>
    <mergeCell ref="P13:Q13"/>
    <mergeCell ref="P14:Q14"/>
    <mergeCell ref="N15:O15"/>
    <mergeCell ref="P15:Q15"/>
    <mergeCell ref="P24:Q24"/>
    <mergeCell ref="P25:Q25"/>
    <mergeCell ref="N24:O24"/>
    <mergeCell ref="N25:O25"/>
    <mergeCell ref="G18:O18"/>
    <mergeCell ref="P11:Q11"/>
    <mergeCell ref="P26:Q26"/>
    <mergeCell ref="N27:O27"/>
    <mergeCell ref="N28:O28"/>
    <mergeCell ref="P27:Q27"/>
    <mergeCell ref="P28:Q28"/>
    <mergeCell ref="K24:M24"/>
    <mergeCell ref="K25:M25"/>
    <mergeCell ref="B22:G22"/>
    <mergeCell ref="B23:G23"/>
    <mergeCell ref="H22:J22"/>
    <mergeCell ref="H23:J23"/>
    <mergeCell ref="K23:M23"/>
    <mergeCell ref="N23:O23"/>
    <mergeCell ref="P23:Q23"/>
    <mergeCell ref="P22:Q22"/>
    <mergeCell ref="K22:M22"/>
    <mergeCell ref="N22:O22"/>
    <mergeCell ref="G11:M11"/>
    <mergeCell ref="B33:G33"/>
    <mergeCell ref="B24:G24"/>
    <mergeCell ref="B26:G26"/>
    <mergeCell ref="B27:G27"/>
    <mergeCell ref="B28:G28"/>
    <mergeCell ref="B25:G25"/>
    <mergeCell ref="H24:J24"/>
    <mergeCell ref="H25:J25"/>
    <mergeCell ref="H26:J26"/>
    <mergeCell ref="H27:J27"/>
    <mergeCell ref="H28:J28"/>
    <mergeCell ref="B34:G34"/>
    <mergeCell ref="B35:G35"/>
    <mergeCell ref="B36:G36"/>
    <mergeCell ref="B37:G37"/>
    <mergeCell ref="B29:G29"/>
    <mergeCell ref="P37:Q37"/>
    <mergeCell ref="P36:Q36"/>
    <mergeCell ref="P35:Q35"/>
    <mergeCell ref="P34:Q34"/>
    <mergeCell ref="P33:Q33"/>
    <mergeCell ref="P32:Q32"/>
    <mergeCell ref="P31:Q31"/>
    <mergeCell ref="P30:Q30"/>
    <mergeCell ref="P29:Q29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B32:G32"/>
    <mergeCell ref="H38:J38"/>
    <mergeCell ref="P38:Q38"/>
    <mergeCell ref="H36:J36"/>
    <mergeCell ref="H37:J37"/>
    <mergeCell ref="H33:J33"/>
    <mergeCell ref="K38:M38"/>
    <mergeCell ref="N33:O33"/>
    <mergeCell ref="N34:O34"/>
    <mergeCell ref="N35:O35"/>
    <mergeCell ref="N36:O36"/>
    <mergeCell ref="N37:O37"/>
    <mergeCell ref="H35:J35"/>
    <mergeCell ref="H34:J34"/>
    <mergeCell ref="N38:O38"/>
    <mergeCell ref="N11:O11"/>
    <mergeCell ref="N14:O14"/>
    <mergeCell ref="G12:M12"/>
    <mergeCell ref="G13:M13"/>
    <mergeCell ref="G14:M14"/>
    <mergeCell ref="G15:M15"/>
    <mergeCell ref="G16:O16"/>
    <mergeCell ref="H32:J32"/>
    <mergeCell ref="H31:J31"/>
    <mergeCell ref="H30:J30"/>
    <mergeCell ref="H29:J29"/>
    <mergeCell ref="N29:O29"/>
    <mergeCell ref="N30:O30"/>
    <mergeCell ref="N31:O31"/>
    <mergeCell ref="N32:O32"/>
    <mergeCell ref="B30:G30"/>
    <mergeCell ref="B31:G31"/>
    <mergeCell ref="K26:M26"/>
    <mergeCell ref="K27:M27"/>
    <mergeCell ref="K28:M28"/>
    <mergeCell ref="N26:O26"/>
    <mergeCell ref="N13:O13"/>
  </mergeCells>
  <phoneticPr fontId="8" type="noConversion"/>
  <conditionalFormatting sqref="N11:O11">
    <cfRule type="expression" dxfId="1" priority="666" stopIfTrue="1">
      <formula>L10="Månedslønn"</formula>
    </cfRule>
    <cfRule type="expression" dxfId="0" priority="667">
      <formula>T8&lt;&gt;""</formula>
    </cfRule>
  </conditionalFormatting>
  <dataValidations count="3">
    <dataValidation type="whole" operator="notBetween" allowBlank="1" showInputMessage="1" showErrorMessage="1" errorTitle="Feil i tallverdi" error="Legg inn korrekt tallverdi." promptTitle="Lønnstrinn eller Månedslønn" prompt="Angi Lønnstrinn (19 - 101) eller brutto ordinær Månedslønn (høyere enn kr 1000) uten tillegg." sqref="N11:O11" xr:uid="{5E9B6B13-F640-488E-BF6A-0C2730517249}">
      <formula1>102</formula1>
      <formula2>999</formula2>
    </dataValidation>
    <dataValidation type="list" allowBlank="1" showInputMessage="1" showErrorMessage="1" sqref="L10:M10" xr:uid="{6345219A-E78E-465D-9EC4-327E9F441873}">
      <formula1>"Månedslønn,Lønnstrinn"</formula1>
    </dataValidation>
    <dataValidation type="list" allowBlank="1" showInputMessage="1" showErrorMessage="1" sqref="P10:Q10" xr:uid="{DE211450-E8B9-4B02-8C2C-E93253E9CC7A}">
      <formula1>"Januar,Februar,Mars,April,Mai,Juni,Juli,August,September,Oktober,November,Desember"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DB72C-3A86-4DC1-90A2-E939171B8006}">
  <dimension ref="A1:C13"/>
  <sheetViews>
    <sheetView workbookViewId="0">
      <selection activeCell="E5" sqref="E5"/>
    </sheetView>
  </sheetViews>
  <sheetFormatPr baseColWidth="10" defaultRowHeight="15"/>
  <cols>
    <col min="1" max="1" width="2.7109375" customWidth="1"/>
    <col min="2" max="2" width="91.7109375" customWidth="1"/>
    <col min="3" max="3" width="2.7109375" customWidth="1"/>
  </cols>
  <sheetData>
    <row r="1" spans="1:3" ht="15.75" thickBot="1">
      <c r="A1" s="126"/>
      <c r="B1" s="127"/>
      <c r="C1" s="128"/>
    </row>
    <row r="2" spans="1:3">
      <c r="A2" s="129"/>
      <c r="B2" s="130" t="s">
        <v>136</v>
      </c>
      <c r="C2" s="131"/>
    </row>
    <row r="3" spans="1:3" ht="29.25">
      <c r="A3" s="129"/>
      <c r="B3" s="132" t="s">
        <v>137</v>
      </c>
      <c r="C3" s="131"/>
    </row>
    <row r="4" spans="1:3">
      <c r="A4" s="129"/>
      <c r="B4" s="133"/>
      <c r="C4" s="131"/>
    </row>
    <row r="5" spans="1:3" ht="29.25">
      <c r="A5" s="129"/>
      <c r="B5" s="132" t="s">
        <v>138</v>
      </c>
      <c r="C5" s="131"/>
    </row>
    <row r="6" spans="1:3">
      <c r="A6" s="129"/>
      <c r="B6" s="133"/>
      <c r="C6" s="131"/>
    </row>
    <row r="7" spans="1:3">
      <c r="A7" s="129"/>
      <c r="B7" s="132" t="s">
        <v>139</v>
      </c>
      <c r="C7" s="131"/>
    </row>
    <row r="8" spans="1:3">
      <c r="A8" s="129"/>
      <c r="B8" s="132"/>
      <c r="C8" s="131"/>
    </row>
    <row r="9" spans="1:3" ht="43.5">
      <c r="A9" s="129"/>
      <c r="B9" s="132" t="s">
        <v>140</v>
      </c>
      <c r="C9" s="131"/>
    </row>
    <row r="10" spans="1:3">
      <c r="A10" s="129"/>
      <c r="B10" s="132"/>
      <c r="C10" s="131"/>
    </row>
    <row r="11" spans="1:3">
      <c r="A11" s="129"/>
      <c r="B11" s="132"/>
      <c r="C11" s="131"/>
    </row>
    <row r="12" spans="1:3" ht="44.25" thickBot="1">
      <c r="A12" s="129"/>
      <c r="B12" s="134" t="s">
        <v>155</v>
      </c>
      <c r="C12" s="131"/>
    </row>
    <row r="13" spans="1:3" ht="15.75" thickBot="1">
      <c r="A13" s="135"/>
      <c r="B13" s="136"/>
      <c r="C13" s="137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0DCD-8598-4865-B2FE-A100B77C6E89}">
  <dimension ref="A1:Q97"/>
  <sheetViews>
    <sheetView topLeftCell="A44" zoomScaleNormal="100" workbookViewId="0">
      <selection activeCell="E53" sqref="E53"/>
    </sheetView>
  </sheetViews>
  <sheetFormatPr baseColWidth="10" defaultRowHeight="15"/>
  <cols>
    <col min="1" max="1" width="52.7109375" bestFit="1" customWidth="1"/>
    <col min="2" max="3" width="14.42578125" customWidth="1"/>
    <col min="4" max="4" width="15.140625" bestFit="1" customWidth="1"/>
    <col min="5" max="5" width="5.85546875" bestFit="1" customWidth="1"/>
    <col min="6" max="6" width="16.7109375" customWidth="1"/>
    <col min="7" max="7" width="8.140625" bestFit="1" customWidth="1"/>
    <col min="8" max="8" width="9.7109375" bestFit="1" customWidth="1"/>
    <col min="9" max="9" width="8.42578125" bestFit="1" customWidth="1"/>
  </cols>
  <sheetData>
    <row r="1" spans="1:17" ht="23.25">
      <c r="A1" s="28" t="s">
        <v>57</v>
      </c>
      <c r="B1" s="29"/>
      <c r="C1" s="29"/>
      <c r="D1" s="29"/>
      <c r="E1" s="30"/>
      <c r="F1" s="29"/>
      <c r="G1" s="31"/>
      <c r="H1" s="32"/>
      <c r="I1" s="32"/>
      <c r="J1" s="29"/>
    </row>
    <row r="2" spans="1:17" ht="24" thickBot="1">
      <c r="A2" s="28"/>
      <c r="B2" s="29"/>
      <c r="C2" s="29"/>
      <c r="D2" s="29"/>
      <c r="E2" s="30"/>
    </row>
    <row r="3" spans="1:17" ht="15.75" thickBot="1">
      <c r="A3" s="83"/>
      <c r="B3" s="67"/>
      <c r="C3" s="68"/>
      <c r="D3" s="236" t="s">
        <v>131</v>
      </c>
      <c r="E3" s="237"/>
      <c r="F3" s="237"/>
      <c r="G3" s="237"/>
      <c r="H3" s="237"/>
      <c r="I3" s="238"/>
    </row>
    <row r="4" spans="1:17" ht="15" customHeight="1" thickBot="1">
      <c r="A4" s="61" t="s">
        <v>133</v>
      </c>
      <c r="B4" s="154" t="str">
        <f>IF(Kalkulator!$J$8&lt;&gt;"",Kalkulator!$J$8,"Ikke angitt")</f>
        <v>Ikke angitt</v>
      </c>
      <c r="C4" s="84"/>
      <c r="D4" s="239"/>
      <c r="E4" s="240"/>
      <c r="F4" s="240"/>
      <c r="G4" s="240"/>
      <c r="H4" s="240"/>
      <c r="I4" s="241"/>
      <c r="J4" s="29"/>
    </row>
    <row r="5" spans="1:17" ht="15.75" thickBot="1">
      <c r="A5" s="234" t="s">
        <v>135</v>
      </c>
      <c r="B5" s="100" t="str">
        <f>IF(Kalkulator!$L$10&lt;&gt;"Månedslønn","A-TRINN PR ÅR","Månedslønn")</f>
        <v>A-TRINN PR ÅR</v>
      </c>
      <c r="C5" s="232" t="s">
        <v>148</v>
      </c>
      <c r="D5" s="239"/>
      <c r="E5" s="240"/>
      <c r="F5" s="240"/>
      <c r="G5" s="240"/>
      <c r="H5" s="240"/>
      <c r="I5" s="241"/>
      <c r="J5" s="29"/>
    </row>
    <row r="6" spans="1:17" ht="15.75" thickBot="1">
      <c r="A6" s="235"/>
      <c r="B6" s="101">
        <f>IF(Kalkulator!$L$10&lt;&gt;"Månedslønn",Kalkulator!$N$11,CONCATENATE("Kr ",TEXT(Kalkulator!$N$11,"# ### 0 000")))</f>
        <v>60</v>
      </c>
      <c r="C6" s="233"/>
      <c r="D6" s="242"/>
      <c r="E6" s="243"/>
      <c r="F6" s="243"/>
      <c r="G6" s="243"/>
      <c r="H6" s="243"/>
      <c r="I6" s="244"/>
      <c r="J6" s="29"/>
    </row>
    <row r="7" spans="1:17" ht="39" thickBot="1">
      <c r="A7" s="60" t="s">
        <v>132</v>
      </c>
      <c r="B7" s="115">
        <f>Kalkulator!$P$11</f>
        <v>584500</v>
      </c>
      <c r="C7" s="116">
        <f>Kalkulator!$P$12+Kalkulator!$P$13+Kalkulator!$P$14+Kalkulator!$P$15</f>
        <v>0</v>
      </c>
      <c r="D7" s="62" t="s">
        <v>70</v>
      </c>
      <c r="E7" s="63" t="s">
        <v>38</v>
      </c>
      <c r="F7" s="64" t="s">
        <v>71</v>
      </c>
      <c r="G7" s="65" t="s">
        <v>72</v>
      </c>
      <c r="H7" s="65" t="s">
        <v>73</v>
      </c>
      <c r="I7" s="117" t="s">
        <v>74</v>
      </c>
      <c r="J7" s="29"/>
      <c r="K7" s="66"/>
      <c r="L7" s="67" t="s">
        <v>58</v>
      </c>
      <c r="M7" s="67" t="s">
        <v>59</v>
      </c>
      <c r="N7" s="67" t="s">
        <v>60</v>
      </c>
      <c r="O7" s="67" t="s">
        <v>61</v>
      </c>
      <c r="P7" s="67" t="s">
        <v>62</v>
      </c>
      <c r="Q7" s="68" t="s">
        <v>63</v>
      </c>
    </row>
    <row r="8" spans="1:17" ht="15.75">
      <c r="A8" s="103" t="s">
        <v>75</v>
      </c>
      <c r="B8" s="112">
        <v>65</v>
      </c>
      <c r="C8" s="113"/>
      <c r="D8" s="92">
        <f>IF($C$7=0,$B$8,($B$8+$C$8))</f>
        <v>65</v>
      </c>
      <c r="E8" s="55"/>
      <c r="F8" s="34">
        <f>SUM($E$8*$D$8)</f>
        <v>0</v>
      </c>
      <c r="G8" s="35"/>
      <c r="H8" s="36"/>
      <c r="I8" s="114"/>
      <c r="J8" s="29"/>
      <c r="K8" s="69" t="s">
        <v>64</v>
      </c>
      <c r="L8" s="77">
        <v>5.5</v>
      </c>
      <c r="M8" s="78">
        <v>8</v>
      </c>
      <c r="N8" s="78">
        <v>4</v>
      </c>
      <c r="O8" s="78">
        <v>4</v>
      </c>
      <c r="P8" s="78">
        <v>5.5</v>
      </c>
      <c r="Q8" s="81">
        <v>5.5</v>
      </c>
    </row>
    <row r="9" spans="1:17" ht="15.75">
      <c r="A9" s="103" t="s">
        <v>76</v>
      </c>
      <c r="B9" s="85">
        <v>65</v>
      </c>
      <c r="C9" s="33"/>
      <c r="D9" s="90">
        <f>IF($C$7=0,$B$9,($B$9+$C$9))</f>
        <v>65</v>
      </c>
      <c r="E9" s="59"/>
      <c r="F9" s="38">
        <f>SUM($E$9*$D$9)</f>
        <v>0</v>
      </c>
      <c r="G9" s="39"/>
      <c r="H9" s="40"/>
      <c r="I9" s="102"/>
      <c r="J9" s="29"/>
      <c r="K9" s="69" t="s">
        <v>65</v>
      </c>
      <c r="L9" s="79">
        <f>SUM(16-$L$8)/3</f>
        <v>3.5</v>
      </c>
      <c r="M9" s="72">
        <f>SUM(16-$M$8)/3</f>
        <v>2.6666666666666665</v>
      </c>
      <c r="N9" s="72">
        <f>SUM(16-$N$8)/3</f>
        <v>4</v>
      </c>
      <c r="O9" s="72">
        <f>SUM(16-$O$8)/3</f>
        <v>4</v>
      </c>
      <c r="P9" s="72">
        <f>SUM(16-$P$8)/3</f>
        <v>3.5</v>
      </c>
      <c r="Q9" s="73">
        <f>SUM(16-$Q$8)/3</f>
        <v>3.5</v>
      </c>
    </row>
    <row r="10" spans="1:17" ht="15.75">
      <c r="A10" s="103" t="s">
        <v>77</v>
      </c>
      <c r="B10" s="86">
        <v>25</v>
      </c>
      <c r="C10" s="41"/>
      <c r="D10" s="90">
        <f>IF($C$7=0,$B$10,($B$10+$C$10))</f>
        <v>25</v>
      </c>
      <c r="E10" s="56"/>
      <c r="F10" s="38">
        <f>SUM($E$10*$D$10)</f>
        <v>0</v>
      </c>
      <c r="G10" s="39"/>
      <c r="H10" s="40"/>
      <c r="I10" s="102"/>
      <c r="J10" s="37"/>
      <c r="K10" s="69" t="s">
        <v>66</v>
      </c>
      <c r="L10" s="79">
        <f>SUM($L$8:$L$9)</f>
        <v>9</v>
      </c>
      <c r="M10" s="72">
        <f>SUM($M$8:$M$9)</f>
        <v>10.666666666666666</v>
      </c>
      <c r="N10" s="70">
        <f>SUM($N$8:$N$9)</f>
        <v>8</v>
      </c>
      <c r="O10" s="70">
        <f>SUM($O$8:$O$9)</f>
        <v>8</v>
      </c>
      <c r="P10" s="70">
        <f>SUM($P$8:$P$9)</f>
        <v>9</v>
      </c>
      <c r="Q10" s="71">
        <f>SUM($Q$8:$Q$9)</f>
        <v>9</v>
      </c>
    </row>
    <row r="11" spans="1:17" ht="15.75">
      <c r="A11" s="103" t="s">
        <v>78</v>
      </c>
      <c r="B11" s="89">
        <f>$B$7/1950</f>
        <v>299.74358974358972</v>
      </c>
      <c r="C11" s="89">
        <f>$C$7/1950</f>
        <v>0</v>
      </c>
      <c r="D11" s="90">
        <f>IF($C$7=0,$B$11,($B$11+$C$11))</f>
        <v>299.74358974358972</v>
      </c>
      <c r="E11" s="56"/>
      <c r="F11" s="38">
        <f>SUM($E$11*$D$11)</f>
        <v>0</v>
      </c>
      <c r="G11" s="39"/>
      <c r="H11" s="40"/>
      <c r="I11" s="102"/>
      <c r="J11" s="37"/>
      <c r="K11" s="69" t="s">
        <v>67</v>
      </c>
      <c r="L11" s="79">
        <v>5.5</v>
      </c>
      <c r="M11" s="70">
        <v>8</v>
      </c>
      <c r="N11" s="70">
        <v>8</v>
      </c>
      <c r="O11" s="70">
        <v>8</v>
      </c>
      <c r="P11" s="70">
        <v>5.5</v>
      </c>
      <c r="Q11" s="71">
        <v>5.5</v>
      </c>
    </row>
    <row r="12" spans="1:17" ht="15.75">
      <c r="A12" s="103" t="s">
        <v>79</v>
      </c>
      <c r="B12" s="89">
        <f>($B$7)/1850</f>
        <v>315.94594594594594</v>
      </c>
      <c r="C12" s="91">
        <f>$C$7/1950</f>
        <v>0</v>
      </c>
      <c r="D12" s="92">
        <f>IF($C$7=0,$B$12,($B$12+$C$12))</f>
        <v>315.94594594594594</v>
      </c>
      <c r="E12" s="55"/>
      <c r="F12" s="34">
        <f>SUM($E$12*$D$12)</f>
        <v>0</v>
      </c>
      <c r="G12" s="39"/>
      <c r="H12" s="40"/>
      <c r="I12" s="102"/>
      <c r="J12" s="37"/>
      <c r="K12" s="69" t="s">
        <v>68</v>
      </c>
      <c r="L12" s="80">
        <f>SUM(24-$L$11)/3</f>
        <v>6.166666666666667</v>
      </c>
      <c r="M12" s="72">
        <f>SUM(24-$M$11)/3</f>
        <v>5.333333333333333</v>
      </c>
      <c r="N12" s="72">
        <f>SUM(24-$N$11)/3</f>
        <v>5.333333333333333</v>
      </c>
      <c r="O12" s="72">
        <f>SUM(24-$O$11)/3</f>
        <v>5.333333333333333</v>
      </c>
      <c r="P12" s="72">
        <f>SUM(24-$P$11)/3</f>
        <v>6.166666666666667</v>
      </c>
      <c r="Q12" s="73">
        <f>SUM(24-$Q$11)/3</f>
        <v>6.166666666666667</v>
      </c>
    </row>
    <row r="13" spans="1:17" ht="16.5" thickBot="1">
      <c r="A13" s="103" t="s">
        <v>80</v>
      </c>
      <c r="B13" s="93">
        <f>($B$7/1850)*1.5</f>
        <v>473.91891891891891</v>
      </c>
      <c r="C13" s="94">
        <f>($C$7/1850)*1.5</f>
        <v>0</v>
      </c>
      <c r="D13" s="90">
        <f>IF($C$7=0,$B$13,($B$13+$C$13))</f>
        <v>473.91891891891891</v>
      </c>
      <c r="E13" s="56"/>
      <c r="F13" s="38">
        <f>SUM($E$13*$D$13)</f>
        <v>0</v>
      </c>
      <c r="G13" s="39"/>
      <c r="H13" s="40"/>
      <c r="I13" s="102"/>
      <c r="J13" s="37"/>
      <c r="K13" s="74" t="s">
        <v>69</v>
      </c>
      <c r="L13" s="82">
        <f>SUM($L$11:$L$12)</f>
        <v>11.666666666666668</v>
      </c>
      <c r="M13" s="75">
        <f>SUM($M$11:$M$12)</f>
        <v>13.333333333333332</v>
      </c>
      <c r="N13" s="75">
        <f>SUM($N$11:$N$12)</f>
        <v>13.333333333333332</v>
      </c>
      <c r="O13" s="75">
        <f>SUM($O$11:$O$12)</f>
        <v>13.333333333333332</v>
      </c>
      <c r="P13" s="75">
        <f>SUM($P$11:$P$12)</f>
        <v>11.666666666666668</v>
      </c>
      <c r="Q13" s="76">
        <f>SUM($Q$11:$Q$12)</f>
        <v>11.666666666666668</v>
      </c>
    </row>
    <row r="14" spans="1:17" ht="15.75">
      <c r="A14" s="103" t="s">
        <v>81</v>
      </c>
      <c r="B14" s="93">
        <f>($B$7/1850)*2</f>
        <v>631.89189189189187</v>
      </c>
      <c r="C14" s="94">
        <f>($C$7/1850)*2</f>
        <v>0</v>
      </c>
      <c r="D14" s="90">
        <f>IF($C$7=0,$B$14,($B$14+$C$14))</f>
        <v>631.89189189189187</v>
      </c>
      <c r="E14" s="56"/>
      <c r="F14" s="38">
        <f>SUM($E$14*$D$14)</f>
        <v>0</v>
      </c>
      <c r="G14" s="39"/>
      <c r="H14" s="40"/>
      <c r="I14" s="102"/>
      <c r="J14" s="37"/>
      <c r="L14" s="10"/>
      <c r="P14" s="37"/>
      <c r="Q14" s="37"/>
    </row>
    <row r="15" spans="1:17" ht="15.75">
      <c r="A15" s="103" t="s">
        <v>82</v>
      </c>
      <c r="B15" s="93">
        <f>(($B$7/1850)*1.5)/3</f>
        <v>157.97297297297297</v>
      </c>
      <c r="C15" s="94">
        <f>(($C$7/1850)*1.5)/3</f>
        <v>0</v>
      </c>
      <c r="D15" s="90">
        <f>IF($C$7=0,$B$15,($B$15+$C$15))</f>
        <v>157.97297297297297</v>
      </c>
      <c r="E15" s="56"/>
      <c r="F15" s="38">
        <f>SUM($E$15*$D$15)</f>
        <v>0</v>
      </c>
      <c r="G15" s="39"/>
      <c r="H15" s="40"/>
      <c r="I15" s="102"/>
      <c r="J15" s="37"/>
      <c r="K15" s="37"/>
      <c r="L15" s="118"/>
      <c r="M15" s="37"/>
      <c r="N15" s="37"/>
      <c r="O15" s="37"/>
      <c r="P15" s="37"/>
      <c r="Q15" s="37"/>
    </row>
    <row r="16" spans="1:17" ht="15.75">
      <c r="A16" s="103" t="s">
        <v>83</v>
      </c>
      <c r="B16" s="93">
        <f>($B$7/1850)</f>
        <v>315.94594594594594</v>
      </c>
      <c r="C16" s="94">
        <f>($C$7/1850)</f>
        <v>0</v>
      </c>
      <c r="D16" s="90">
        <f>IF($C$7=0,$B$16,($B$16+$C$16))</f>
        <v>315.94594594594594</v>
      </c>
      <c r="E16" s="56"/>
      <c r="F16" s="38">
        <f>SUM($E$16*$D$16)</f>
        <v>0</v>
      </c>
      <c r="G16" s="39"/>
      <c r="H16" s="40"/>
      <c r="I16" s="102"/>
      <c r="J16" s="37"/>
      <c r="K16" s="37"/>
      <c r="L16" s="118"/>
      <c r="M16" s="37"/>
      <c r="N16" s="37"/>
      <c r="O16" s="37"/>
      <c r="P16" s="37"/>
      <c r="Q16" s="37"/>
    </row>
    <row r="17" spans="1:17" ht="15.75">
      <c r="A17" s="103" t="s">
        <v>84</v>
      </c>
      <c r="B17" s="93">
        <f>($B$7/1850)*0.45</f>
        <v>142.17567567567568</v>
      </c>
      <c r="C17" s="94">
        <f>($C$7/1850)*0.45</f>
        <v>0</v>
      </c>
      <c r="D17" s="90">
        <f>IF($C$7=0,$B$17,($B$17+$C$17))</f>
        <v>142.17567567567568</v>
      </c>
      <c r="E17" s="56"/>
      <c r="F17" s="38">
        <f>SUM($E$17*$D$17)</f>
        <v>0</v>
      </c>
      <c r="G17" s="39"/>
      <c r="H17" s="40"/>
      <c r="I17" s="102"/>
      <c r="J17" s="37"/>
      <c r="K17" s="37"/>
      <c r="L17" s="118"/>
      <c r="M17" s="37"/>
      <c r="N17" s="37"/>
      <c r="O17" s="37"/>
      <c r="P17" s="37"/>
      <c r="Q17" s="37"/>
    </row>
    <row r="18" spans="1:17" ht="15.75">
      <c r="A18" s="103" t="s">
        <v>85</v>
      </c>
      <c r="B18" s="87">
        <f>$B$11</f>
        <v>299.74358974358972</v>
      </c>
      <c r="C18" s="94">
        <f>$C$12</f>
        <v>0</v>
      </c>
      <c r="D18" s="90">
        <f>IF($C$7=0,$B$18,($B$18+$C$18))</f>
        <v>299.74358974358972</v>
      </c>
      <c r="E18" s="56"/>
      <c r="F18" s="38">
        <f>SUM($E$18*$D$18)</f>
        <v>0</v>
      </c>
      <c r="G18" s="39"/>
      <c r="H18" s="40"/>
      <c r="I18" s="102"/>
      <c r="J18" s="37"/>
      <c r="K18" s="37"/>
      <c r="L18" s="118"/>
      <c r="M18" s="37"/>
      <c r="N18" s="37"/>
      <c r="O18" s="37"/>
      <c r="P18" s="37"/>
      <c r="Q18" s="37"/>
    </row>
    <row r="19" spans="1:17" ht="15.75">
      <c r="A19" s="103" t="s">
        <v>86</v>
      </c>
      <c r="B19" s="93">
        <f>$B$11</f>
        <v>299.74358974358972</v>
      </c>
      <c r="C19" s="94">
        <f>$C$12</f>
        <v>0</v>
      </c>
      <c r="D19" s="90">
        <f>IF($C$7=0,$B$19,($B$19+$C$19))</f>
        <v>299.74358974358972</v>
      </c>
      <c r="E19" s="56"/>
      <c r="F19" s="38">
        <f>SUM($E$19*$D$19)</f>
        <v>0</v>
      </c>
      <c r="G19" s="39"/>
      <c r="H19" s="40"/>
      <c r="I19" s="102"/>
      <c r="J19" s="37"/>
      <c r="K19" s="37"/>
      <c r="L19" s="118"/>
      <c r="M19" s="37"/>
      <c r="N19" s="37"/>
      <c r="O19" s="37"/>
      <c r="P19" s="37"/>
      <c r="Q19" s="37"/>
    </row>
    <row r="20" spans="1:17" ht="15.75">
      <c r="A20" s="103" t="s">
        <v>87</v>
      </c>
      <c r="B20" s="93">
        <f>$B$11</f>
        <v>299.74358974358972</v>
      </c>
      <c r="C20" s="94">
        <f>$C$12</f>
        <v>0</v>
      </c>
      <c r="D20" s="90">
        <f>IF($C$7=0,$B$20,($B$20+$C$20))</f>
        <v>299.74358974358972</v>
      </c>
      <c r="E20" s="56"/>
      <c r="F20" s="38">
        <f>SUM($E$20*$D$20)</f>
        <v>0</v>
      </c>
      <c r="G20" s="39"/>
      <c r="H20" s="40"/>
      <c r="I20" s="102"/>
      <c r="J20" s="37"/>
      <c r="K20" s="37"/>
      <c r="L20" s="118"/>
      <c r="M20" s="37"/>
      <c r="N20" s="37"/>
      <c r="O20" s="37"/>
      <c r="P20" s="37"/>
      <c r="Q20" s="37"/>
    </row>
    <row r="21" spans="1:17" ht="15.75">
      <c r="A21" s="104" t="s">
        <v>88</v>
      </c>
      <c r="B21" s="95">
        <f>SUM(($B$7/12)*0.7)</f>
        <v>34095.833333333336</v>
      </c>
      <c r="C21" s="95">
        <f>SUM(($C$7/12)*0.6)</f>
        <v>0</v>
      </c>
      <c r="D21" s="96">
        <f>IF($C$7=0,$B$21,($B$21+$C$21))</f>
        <v>34095.833333333336</v>
      </c>
      <c r="E21" s="57"/>
      <c r="F21" s="42">
        <f>SUM($D$21*$E$21)</f>
        <v>0</v>
      </c>
      <c r="G21" s="43"/>
      <c r="H21" s="44"/>
      <c r="I21" s="105"/>
      <c r="J21" s="37"/>
      <c r="K21" s="37"/>
      <c r="L21" s="118"/>
      <c r="M21" s="37"/>
      <c r="N21" s="37"/>
      <c r="O21" s="37"/>
      <c r="P21" s="37"/>
      <c r="Q21" s="37"/>
    </row>
    <row r="22" spans="1:17" ht="15.75">
      <c r="A22" s="103" t="s">
        <v>89</v>
      </c>
      <c r="B22" s="88">
        <f>((($B$14*10)+($B$13*6))*(($L$23/16)))+((($B$10*4)+($B$17*10))*$H$22/16)</f>
        <v>4198.7837837837833</v>
      </c>
      <c r="C22" s="97">
        <f>((($C$14*10)+($C$13*6))*((7/16)))+((($C$17*10))*2/16)</f>
        <v>0</v>
      </c>
      <c r="D22" s="98">
        <f>IF($C$7=0,$B$22,($B$22+$C$22))</f>
        <v>4198.7837837837833</v>
      </c>
      <c r="E22" s="58">
        <f>Kalkulator!$H$21</f>
        <v>0</v>
      </c>
      <c r="F22" s="46">
        <f>SUM($E$22*$D$22)</f>
        <v>0</v>
      </c>
      <c r="G22" s="47">
        <f>$E$22*$H$22</f>
        <v>0</v>
      </c>
      <c r="H22" s="47">
        <v>2</v>
      </c>
      <c r="I22" s="106"/>
      <c r="J22" s="37"/>
      <c r="K22" s="37"/>
      <c r="L22" s="118"/>
      <c r="M22" s="37"/>
      <c r="N22" s="121">
        <f>((($B$14*10)+($B$13*6))*((SUM($L$10-$H$22)/16)))+((($B$10*4)+($B$17*10))*$H$22/16)</f>
        <v>4198.7837837837833</v>
      </c>
      <c r="O22" s="45"/>
      <c r="P22" s="45"/>
      <c r="Q22" s="45"/>
    </row>
    <row r="23" spans="1:17" ht="15.75">
      <c r="A23" s="103" t="s">
        <v>90</v>
      </c>
      <c r="B23" s="88">
        <f>((($B$14*24)+($B$8*24))*9.67/24)+((($B$9*24)+($B$17*10))*2/24)</f>
        <v>6987.4243243243254</v>
      </c>
      <c r="C23" s="97">
        <f>((($C$14*24))*(9.67/24))+((($C$17*10))*2/24)</f>
        <v>0</v>
      </c>
      <c r="D23" s="98">
        <f>IF($C$7=0,$B$23,($B$23+$C$23))</f>
        <v>6987.4243243243254</v>
      </c>
      <c r="E23" s="58">
        <f>Kalkulator!$H$22</f>
        <v>0</v>
      </c>
      <c r="F23" s="46">
        <f>SUM($E$23*$D$23)</f>
        <v>0</v>
      </c>
      <c r="G23" s="47">
        <f>$E$23*$H$23</f>
        <v>0</v>
      </c>
      <c r="H23" s="47">
        <v>2</v>
      </c>
      <c r="I23" s="106"/>
      <c r="J23" s="45"/>
      <c r="K23" s="45"/>
      <c r="L23" s="119">
        <f>SUM($L$10-$H$22)</f>
        <v>7</v>
      </c>
      <c r="M23" s="45"/>
      <c r="N23" s="48">
        <f>((($B$14*24)+($B$8*24))*9.67/24)+((($B$9*24)+($B$17*10))*2/24)</f>
        <v>6987.4243243243254</v>
      </c>
      <c r="O23" s="48"/>
      <c r="P23" s="48"/>
      <c r="Q23" s="48"/>
    </row>
    <row r="24" spans="1:17" ht="15.75">
      <c r="A24" s="103" t="s">
        <v>91</v>
      </c>
      <c r="B24" s="88">
        <f>((($B$14*24)+($B$17*10))*13.28/24)+((($B$9*48/7)+($B$10*20/7))*13.28/24)</f>
        <v>9464.3821106821088</v>
      </c>
      <c r="C24" s="97">
        <f>(($C$14*24)+($C$17*10))*(39.833/3/24)</f>
        <v>0</v>
      </c>
      <c r="D24" s="98">
        <f>IF($C$7=0,$B$24,($B$24+$C$24))</f>
        <v>9464.3821106821088</v>
      </c>
      <c r="E24" s="58">
        <f>Kalkulator!$H$23</f>
        <v>0</v>
      </c>
      <c r="F24" s="46">
        <f>SUM($E$24*$D$24)</f>
        <v>0</v>
      </c>
      <c r="G24" s="47">
        <f>$E$24*$H$24</f>
        <v>0</v>
      </c>
      <c r="H24" s="47">
        <v>0</v>
      </c>
      <c r="I24" s="107"/>
      <c r="J24" s="48"/>
      <c r="K24" s="48"/>
      <c r="L24" s="120">
        <f>SUM($L$13-$H$23)</f>
        <v>9.6666666666666679</v>
      </c>
      <c r="M24" s="48"/>
      <c r="N24" s="122">
        <f>((($B$14*24)+($B$17*10))*13.28/24)+((($B$9*48/7)+($B$10*20/7))*13.28/24)</f>
        <v>9464.3821106821088</v>
      </c>
      <c r="P24" s="48"/>
      <c r="Q24" s="48"/>
    </row>
    <row r="25" spans="1:17" ht="15.75">
      <c r="A25" s="103" t="s">
        <v>92</v>
      </c>
      <c r="B25" s="97">
        <f>$B$22/16</f>
        <v>262.42398648648646</v>
      </c>
      <c r="C25" s="97">
        <f>$C$22/16</f>
        <v>0</v>
      </c>
      <c r="D25" s="98">
        <f>IF($C$7=0,$B$25,($B$25+$C$25))</f>
        <v>262.42398648648646</v>
      </c>
      <c r="E25" s="56"/>
      <c r="F25" s="46">
        <f>SUM($E$25*$D$25)</f>
        <v>0</v>
      </c>
      <c r="G25" s="47">
        <f>$E$25*$H$25</f>
        <v>0</v>
      </c>
      <c r="H25" s="47">
        <f>$H$22/16</f>
        <v>0.125</v>
      </c>
      <c r="I25" s="106"/>
      <c r="J25" s="48"/>
      <c r="K25" s="48"/>
      <c r="L25" s="120"/>
      <c r="M25" s="48"/>
      <c r="N25" s="48"/>
      <c r="O25" s="48"/>
      <c r="P25" s="48"/>
      <c r="Q25" s="48"/>
    </row>
    <row r="26" spans="1:17" ht="15.75">
      <c r="A26" s="103" t="s">
        <v>93</v>
      </c>
      <c r="B26" s="97">
        <f>$B$23/24</f>
        <v>291.14268018018021</v>
      </c>
      <c r="C26" s="97">
        <f>$C$23/24</f>
        <v>0</v>
      </c>
      <c r="D26" s="98">
        <f>IF($C$7=0,$B$26,($B$26+$C$26))</f>
        <v>291.14268018018021</v>
      </c>
      <c r="E26" s="56"/>
      <c r="F26" s="46">
        <f>SUM($E$26*$D$26)</f>
        <v>0</v>
      </c>
      <c r="G26" s="47">
        <f>$E$26*$H$26</f>
        <v>0</v>
      </c>
      <c r="H26" s="49">
        <f>$H$23/24</f>
        <v>8.3333333333333329E-2</v>
      </c>
      <c r="I26" s="106"/>
      <c r="J26" s="48"/>
      <c r="K26" s="48"/>
      <c r="L26" s="120"/>
      <c r="M26" s="48"/>
      <c r="N26" s="48"/>
      <c r="O26" s="48"/>
      <c r="P26" s="48"/>
      <c r="Q26" s="48"/>
    </row>
    <row r="27" spans="1:17" ht="15.75">
      <c r="A27" s="103" t="s">
        <v>94</v>
      </c>
      <c r="B27" s="97">
        <f>$B$24/24</f>
        <v>394.34925461175453</v>
      </c>
      <c r="C27" s="97">
        <f>$C$24/24</f>
        <v>0</v>
      </c>
      <c r="D27" s="98">
        <f>IF($C$7=0,$B$27,($B$27+$C$27))</f>
        <v>394.34925461175453</v>
      </c>
      <c r="E27" s="56"/>
      <c r="F27" s="46">
        <f>SUM($E$27*$D$27)</f>
        <v>0</v>
      </c>
      <c r="G27" s="47">
        <f>$E$27*$H$27</f>
        <v>0</v>
      </c>
      <c r="H27" s="47">
        <v>0</v>
      </c>
      <c r="I27" s="106"/>
      <c r="J27" s="48"/>
      <c r="K27" s="48"/>
      <c r="L27" s="120"/>
      <c r="M27" s="48"/>
      <c r="N27" s="48"/>
      <c r="O27" s="48"/>
      <c r="P27" s="48"/>
      <c r="Q27" s="48"/>
    </row>
    <row r="28" spans="1:17" ht="15.75">
      <c r="A28" s="103" t="s">
        <v>95</v>
      </c>
      <c r="B28" s="88">
        <f>((($B$14*10)+($B$13*6))*8.67/16)+((($B$10*4)+($B$17*10))*2/16)</f>
        <v>5155.1126689189186</v>
      </c>
      <c r="C28" s="97">
        <f>((($C$14*10)+($C$13*6))*(8.67/16))+((($C$17*10))*2/16)</f>
        <v>0</v>
      </c>
      <c r="D28" s="98">
        <f>IF($C$7=0,$B$28,($B$28+$C$28))</f>
        <v>5155.1126689189186</v>
      </c>
      <c r="E28" s="58">
        <f>Kalkulator!$H$24</f>
        <v>0</v>
      </c>
      <c r="F28" s="46">
        <f>SUM($E$28*$D$28)</f>
        <v>0</v>
      </c>
      <c r="G28" s="47">
        <f>$E$28*$H$28</f>
        <v>0</v>
      </c>
      <c r="H28" s="47">
        <v>2</v>
      </c>
      <c r="I28" s="106"/>
      <c r="J28" s="48"/>
      <c r="K28" s="48"/>
      <c r="L28" s="120"/>
      <c r="M28" s="48"/>
      <c r="N28" s="48">
        <f>((($B$14*10)+($B$13*6))*8.67/16)+((($B$10*4)+($B$17*10))*2/16)</f>
        <v>5155.1126689189186</v>
      </c>
      <c r="O28" s="48"/>
      <c r="P28" s="48"/>
      <c r="Q28" s="48"/>
    </row>
    <row r="29" spans="1:17" ht="15.75">
      <c r="A29" s="103" t="s">
        <v>96</v>
      </c>
      <c r="B29" s="88">
        <f>((($B$14*24)+($B$8*24))*11.33/24)+((($B$9*24)+($B$17*10))*2.25/24)</f>
        <v>8175.3248310810814</v>
      </c>
      <c r="C29" s="97">
        <f>((($C$14*24)+($C$8*24))*(11.33/24))+((($C$9*24)+($C$17*10))*2/24)</f>
        <v>0</v>
      </c>
      <c r="D29" s="98">
        <f>IF($C$7=0,$B$29,($B$29+$C$29))</f>
        <v>8175.3248310810814</v>
      </c>
      <c r="E29" s="58">
        <f>Kalkulator!$H$25</f>
        <v>0</v>
      </c>
      <c r="F29" s="46">
        <f>SUM($E$29*$D$29)</f>
        <v>0</v>
      </c>
      <c r="G29" s="47">
        <f>$E$29*$H$29</f>
        <v>0</v>
      </c>
      <c r="H29" s="47">
        <v>2</v>
      </c>
      <c r="I29" s="106"/>
      <c r="J29" s="48"/>
      <c r="K29" s="48"/>
      <c r="L29" s="120">
        <f>SUM($M$10-$H$28)</f>
        <v>8.6666666666666661</v>
      </c>
      <c r="M29" s="48"/>
      <c r="N29" s="48">
        <f>((($B$14*24)+($B$8*24))*11.33/24)+((($B$9*24)+($B$17*10))*2.25/24)</f>
        <v>8175.3248310810814</v>
      </c>
      <c r="O29" s="48"/>
      <c r="P29" s="48"/>
      <c r="Q29" s="48"/>
    </row>
    <row r="30" spans="1:17" ht="15.75">
      <c r="A30" s="103" t="s">
        <v>97</v>
      </c>
      <c r="B30" s="88">
        <f>((($B$14*24)+($B$17*10))*14.94/24)+((($B$8*48/7)+($B$10*20/7))*14.94/24)</f>
        <v>10647.429874517373</v>
      </c>
      <c r="C30" s="97">
        <f>((($C$14*24)+($C$17*10))*(44.833)/(24*3))</f>
        <v>0</v>
      </c>
      <c r="D30" s="98">
        <f>IF($C$7=0,$B$30,($B$30+$C$30))</f>
        <v>10647.429874517373</v>
      </c>
      <c r="E30" s="58">
        <f>Kalkulator!$H$26</f>
        <v>0</v>
      </c>
      <c r="F30" s="46">
        <f>SUM($E$30*$D$30)</f>
        <v>0</v>
      </c>
      <c r="G30" s="47">
        <f>$E$30*$H$30</f>
        <v>0</v>
      </c>
      <c r="H30" s="47">
        <v>0</v>
      </c>
      <c r="I30" s="107"/>
      <c r="J30" s="48"/>
      <c r="K30" s="48"/>
      <c r="L30" s="120">
        <f>SUM($M$13-$H$29)</f>
        <v>11.333333333333332</v>
      </c>
      <c r="M30" s="48"/>
      <c r="N30" s="48"/>
      <c r="O30" s="48"/>
      <c r="P30" s="48"/>
      <c r="Q30" s="48"/>
    </row>
    <row r="31" spans="1:17" ht="15.75">
      <c r="A31" s="103" t="s">
        <v>98</v>
      </c>
      <c r="B31" s="97">
        <f>$B$28/16</f>
        <v>322.19454180743242</v>
      </c>
      <c r="C31" s="97">
        <f>$C$28/16</f>
        <v>0</v>
      </c>
      <c r="D31" s="98">
        <f>IF($C$7=0,$B$31,($B$31+$C$31))</f>
        <v>322.19454180743242</v>
      </c>
      <c r="E31" s="56"/>
      <c r="F31" s="46">
        <f>SUM($E$31*$D$31)</f>
        <v>0</v>
      </c>
      <c r="G31" s="47">
        <f>$E$31*$H$31</f>
        <v>0</v>
      </c>
      <c r="H31" s="47">
        <f>$H$28/16</f>
        <v>0.125</v>
      </c>
      <c r="I31" s="106"/>
      <c r="J31" s="48"/>
      <c r="K31" s="48"/>
      <c r="L31" s="120"/>
      <c r="M31" s="48"/>
      <c r="N31" s="48"/>
      <c r="O31" s="48"/>
      <c r="P31" s="48"/>
      <c r="Q31" s="48"/>
    </row>
    <row r="32" spans="1:17" ht="15.75">
      <c r="A32" s="103" t="s">
        <v>99</v>
      </c>
      <c r="B32" s="97">
        <f>$B$29/24</f>
        <v>340.63853462837841</v>
      </c>
      <c r="C32" s="97">
        <f>$C$29/24</f>
        <v>0</v>
      </c>
      <c r="D32" s="98">
        <f>IF($C$7=0,$B$32,($B$32+$C$32))</f>
        <v>340.63853462837841</v>
      </c>
      <c r="E32" s="56"/>
      <c r="F32" s="46">
        <f>SUM($E$32*$D$32)</f>
        <v>0</v>
      </c>
      <c r="G32" s="47">
        <f>$E$32*$H$32</f>
        <v>0</v>
      </c>
      <c r="H32" s="49">
        <f>$H$29/24</f>
        <v>8.3333333333333329E-2</v>
      </c>
      <c r="I32" s="106"/>
      <c r="J32" s="48"/>
      <c r="K32" s="48"/>
      <c r="L32" s="120"/>
      <c r="M32" s="48"/>
      <c r="N32" s="48"/>
      <c r="O32" s="48"/>
      <c r="P32" s="48"/>
      <c r="Q32" s="48"/>
    </row>
    <row r="33" spans="1:17" ht="15.75">
      <c r="A33" s="103" t="s">
        <v>100</v>
      </c>
      <c r="B33" s="97">
        <f>$B$30/24</f>
        <v>443.64291143822385</v>
      </c>
      <c r="C33" s="97">
        <f>$C$30/24</f>
        <v>0</v>
      </c>
      <c r="D33" s="98">
        <f>IF($C$7=0,$B$33,($B$33+$C$33))</f>
        <v>443.64291143822385</v>
      </c>
      <c r="E33" s="56"/>
      <c r="F33" s="46">
        <f>SUM($E$33*$D$33)</f>
        <v>0</v>
      </c>
      <c r="G33" s="47">
        <f>$E$33*$H$33</f>
        <v>0</v>
      </c>
      <c r="H33" s="47">
        <v>0</v>
      </c>
      <c r="I33" s="106"/>
      <c r="J33" s="48"/>
      <c r="K33" s="48"/>
      <c r="L33" s="120"/>
      <c r="M33" s="48"/>
      <c r="N33" s="48"/>
      <c r="O33" s="48"/>
      <c r="P33" s="48"/>
      <c r="Q33" s="48"/>
    </row>
    <row r="34" spans="1:17" ht="15.75">
      <c r="A34" s="103" t="s">
        <v>101</v>
      </c>
      <c r="B34" s="97">
        <f>(($B$13*0.75)+($B$15*0.25))</f>
        <v>394.93243243243239</v>
      </c>
      <c r="C34" s="97">
        <f>(($C$13*0.75)+($C$15*0.25))</f>
        <v>0</v>
      </c>
      <c r="D34" s="98">
        <f>IF($C$7=0,$B$34,($B$34+$C$34))</f>
        <v>394.93243243243239</v>
      </c>
      <c r="E34" s="56"/>
      <c r="F34" s="46">
        <f>SUM($E$34*$D$34)</f>
        <v>0</v>
      </c>
      <c r="G34" s="47">
        <f>$E$34*$H$34</f>
        <v>0</v>
      </c>
      <c r="H34" s="47">
        <v>0.25</v>
      </c>
      <c r="I34" s="106"/>
      <c r="J34" s="48"/>
      <c r="K34" s="48"/>
      <c r="L34" s="120"/>
      <c r="M34" s="48"/>
      <c r="N34" s="48"/>
      <c r="O34" s="48"/>
      <c r="P34" s="48"/>
      <c r="Q34" s="48"/>
    </row>
    <row r="35" spans="1:17" ht="15.75">
      <c r="A35" s="103" t="s">
        <v>102</v>
      </c>
      <c r="B35" s="97">
        <f>(($B$14*0.75)+($B$16*0.25))</f>
        <v>552.90540540540542</v>
      </c>
      <c r="C35" s="97">
        <f>(($C$14*0.75)+($C$16*0.25))</f>
        <v>0</v>
      </c>
      <c r="D35" s="98">
        <f>IF($C$7=0,$B$35,($B$35+$C$35))</f>
        <v>552.90540540540542</v>
      </c>
      <c r="E35" s="56"/>
      <c r="F35" s="46">
        <f>SUM($E$35*$D$35)</f>
        <v>0</v>
      </c>
      <c r="G35" s="47">
        <f>$E$35*$H$35</f>
        <v>0</v>
      </c>
      <c r="H35" s="47">
        <v>0.25</v>
      </c>
      <c r="I35" s="106"/>
      <c r="J35" s="48"/>
      <c r="K35" s="48"/>
      <c r="L35" s="120"/>
      <c r="M35" s="48"/>
      <c r="N35" s="48"/>
      <c r="O35" s="48"/>
      <c r="P35" s="48"/>
      <c r="Q35" s="48"/>
    </row>
    <row r="36" spans="1:17" ht="15.75">
      <c r="A36" s="103" t="s">
        <v>53</v>
      </c>
      <c r="B36" s="88">
        <f>(($B$10*4)+($B$17*10))*($H$36/16)+((($B$13*6)+($B$14*10))*$L$37/16)</f>
        <v>1238.4206081081079</v>
      </c>
      <c r="C36" s="97">
        <f>(($C$17*10))*(7/16)+((($C$13*6)+($C$14*10))*1/16)</f>
        <v>0</v>
      </c>
      <c r="D36" s="98">
        <f>IF($C$7=0,$B$36,($B$36+$C$36))</f>
        <v>1238.4206081081079</v>
      </c>
      <c r="E36" s="58">
        <f>Kalkulator!$H$32</f>
        <v>0</v>
      </c>
      <c r="F36" s="46">
        <f>SUM($E$36*$D$36)</f>
        <v>0</v>
      </c>
      <c r="G36" s="47">
        <f>$E$36*$H$36</f>
        <v>0</v>
      </c>
      <c r="H36" s="47">
        <v>7</v>
      </c>
      <c r="I36" s="107"/>
      <c r="J36" s="48"/>
      <c r="K36" s="48"/>
      <c r="L36" s="120"/>
      <c r="M36" s="48"/>
      <c r="N36" s="48">
        <f>(($B$10*4)+($B$17*10))*($H$36/16)+((($B$13*6)+($B$14*10))*$L$37/16)</f>
        <v>1238.4206081081079</v>
      </c>
      <c r="O36" s="48"/>
      <c r="P36" s="48"/>
      <c r="Q36" s="48"/>
    </row>
    <row r="37" spans="1:17" ht="15.75">
      <c r="A37" s="103" t="s">
        <v>54</v>
      </c>
      <c r="B37" s="88">
        <f>((($B$14*24)+($B$9*24))*6.33/24)+((($B$9*24)+($B$17*10))*7/24)</f>
        <v>5281.0047297297297</v>
      </c>
      <c r="C37" s="97">
        <f>(($C$14*24)*(6.33/24))+((($C$17*10))*(7/24))</f>
        <v>0</v>
      </c>
      <c r="D37" s="98">
        <f>IF($C$7=0,$B$37,($B$37+$C$37))</f>
        <v>5281.0047297297297</v>
      </c>
      <c r="E37" s="58">
        <f>Kalkulator!$H$33</f>
        <v>0</v>
      </c>
      <c r="F37" s="46">
        <f>SUM($E$37*$D$37)</f>
        <v>0</v>
      </c>
      <c r="G37" s="47">
        <f>$E$37*$H$37</f>
        <v>0</v>
      </c>
      <c r="H37" s="47">
        <v>7</v>
      </c>
      <c r="I37" s="108"/>
      <c r="J37" s="48"/>
      <c r="K37" s="48"/>
      <c r="L37" s="120">
        <f>SUM($O$10-$H$36)</f>
        <v>1</v>
      </c>
      <c r="M37" s="48"/>
      <c r="N37" s="123">
        <f>((($B$14*24)+($B$9*24))*6.33/24)+((($B$9*24)+($B$17*10))*7/24)</f>
        <v>5281.0047297297297</v>
      </c>
      <c r="O37" s="48"/>
      <c r="P37" s="48"/>
      <c r="Q37" s="48"/>
    </row>
    <row r="38" spans="1:17" ht="15.75">
      <c r="A38" s="103" t="s">
        <v>103</v>
      </c>
      <c r="B38" s="88">
        <f>((($B$14*24)+($B$17*10))*16.06/24)+((($B$8*48/7)+($B$10*20/7))*16.06/24)</f>
        <v>11445.630775418273</v>
      </c>
      <c r="C38" s="97">
        <f>((($C$14*24)+($C$17*10)))*((13.33*28.83/24/(24)))</f>
        <v>0</v>
      </c>
      <c r="D38" s="98">
        <f>IF($C$7=0,$B$38,($B$38+$C$38))</f>
        <v>11445.630775418273</v>
      </c>
      <c r="E38" s="58">
        <f>Kalkulator!$H$34</f>
        <v>0</v>
      </c>
      <c r="F38" s="46">
        <f>SUM($E$38*$D$38)</f>
        <v>0</v>
      </c>
      <c r="G38" s="47">
        <f>$E$38*$H$38</f>
        <v>0</v>
      </c>
      <c r="H38" s="47">
        <v>0</v>
      </c>
      <c r="I38" s="108"/>
      <c r="J38" s="48"/>
      <c r="K38" s="48"/>
      <c r="L38" s="120">
        <f>SUM($O$13-$H$37)</f>
        <v>6.3333333333333321</v>
      </c>
      <c r="M38" s="48"/>
      <c r="N38" s="123">
        <f>((($B$14*24)+($B$17*10))*16.06/24)+((($B$8*48/7)+($B$10*20/7))*16.06/24)</f>
        <v>11445.630775418273</v>
      </c>
      <c r="O38" s="48"/>
      <c r="P38" s="48"/>
      <c r="Q38" s="48"/>
    </row>
    <row r="39" spans="1:17" ht="15.75">
      <c r="A39" s="103" t="s">
        <v>104</v>
      </c>
      <c r="B39" s="97">
        <f>$B$36/16</f>
        <v>77.401288006756744</v>
      </c>
      <c r="C39" s="97">
        <f>$C$36/16</f>
        <v>0</v>
      </c>
      <c r="D39" s="98">
        <f>IF($C$7=0,$B$39,($B$39+$C$39))</f>
        <v>77.401288006756744</v>
      </c>
      <c r="E39" s="56"/>
      <c r="F39" s="46">
        <f>SUM($E$39*$D$39)</f>
        <v>0</v>
      </c>
      <c r="G39" s="47">
        <f>$E$39*$H$39</f>
        <v>0</v>
      </c>
      <c r="H39" s="50">
        <f>$H$36/16</f>
        <v>0.4375</v>
      </c>
      <c r="I39" s="109"/>
      <c r="J39" s="48"/>
      <c r="K39" s="48"/>
      <c r="L39" s="120"/>
      <c r="M39" s="48"/>
      <c r="N39" s="48"/>
      <c r="O39" s="48"/>
      <c r="P39" s="48"/>
      <c r="Q39" s="48"/>
    </row>
    <row r="40" spans="1:17" ht="15.75">
      <c r="A40" s="103" t="s">
        <v>105</v>
      </c>
      <c r="B40" s="97">
        <f>$B$37/24</f>
        <v>220.04186373873873</v>
      </c>
      <c r="C40" s="97">
        <f>$C$37/24</f>
        <v>0</v>
      </c>
      <c r="D40" s="98">
        <f>IF($C$7=0,$B$40,($B$40+$C$40))</f>
        <v>220.04186373873873</v>
      </c>
      <c r="E40" s="56"/>
      <c r="F40" s="46">
        <f>SUM($E$40*$D$40)</f>
        <v>0</v>
      </c>
      <c r="G40" s="47">
        <f>$E$40*$H$40</f>
        <v>0</v>
      </c>
      <c r="H40" s="50">
        <f>$H$37/24</f>
        <v>0.29166666666666669</v>
      </c>
      <c r="I40" s="109"/>
      <c r="J40" s="51"/>
      <c r="K40" s="48"/>
      <c r="L40" s="120"/>
      <c r="M40" s="48"/>
      <c r="N40" s="48"/>
      <c r="O40" s="48"/>
      <c r="P40" s="48"/>
      <c r="Q40" s="48"/>
    </row>
    <row r="41" spans="1:17" ht="15.75">
      <c r="A41" s="103" t="s">
        <v>106</v>
      </c>
      <c r="B41" s="97">
        <f>$B$38/24</f>
        <v>476.90128230909471</v>
      </c>
      <c r="C41" s="97">
        <f>$C$38/24</f>
        <v>0</v>
      </c>
      <c r="D41" s="98">
        <f>IF($C$7=0,$B$41,($B$41+$C$41))</f>
        <v>476.90128230909471</v>
      </c>
      <c r="E41" s="56"/>
      <c r="F41" s="46">
        <f>SUM($E$41*$D$41)</f>
        <v>0</v>
      </c>
      <c r="G41" s="47">
        <f>$E$41*$H$41</f>
        <v>0</v>
      </c>
      <c r="H41" s="47"/>
      <c r="I41" s="110"/>
      <c r="J41" s="48"/>
      <c r="K41" s="48"/>
      <c r="L41" s="120"/>
      <c r="M41" s="48"/>
      <c r="N41" s="48"/>
      <c r="O41" s="48"/>
      <c r="P41" s="48"/>
      <c r="Q41" s="48"/>
    </row>
    <row r="42" spans="1:17" ht="15.75">
      <c r="A42" s="103" t="s">
        <v>50</v>
      </c>
      <c r="B42" s="88">
        <f xml:space="preserve"> (($B$14*10)+($B$13*6))*($L$43/16)+((($B$10*4)+($B$17*10))*$H$42/16)</f>
        <v>3626.1317567567562</v>
      </c>
      <c r="C42" s="97">
        <f xml:space="preserve"> (($C$14*10)+($C$13*6))*(6/16)+((($C$17*10))*2/16)</f>
        <v>0</v>
      </c>
      <c r="D42" s="98">
        <f>IF($C$7=0,$B$42,($B$42+$C$42))</f>
        <v>3626.1317567567562</v>
      </c>
      <c r="E42" s="58">
        <f>Kalkulator!$H$29</f>
        <v>0</v>
      </c>
      <c r="F42" s="46">
        <f>SUM($E$42*$D$42)</f>
        <v>0</v>
      </c>
      <c r="G42" s="47">
        <f>$E$42*$H$42</f>
        <v>0</v>
      </c>
      <c r="H42" s="47">
        <v>2</v>
      </c>
      <c r="I42" s="110"/>
      <c r="J42" s="48"/>
      <c r="K42" s="48"/>
      <c r="L42" s="120"/>
      <c r="M42" s="48"/>
      <c r="N42" s="123">
        <f xml:space="preserve"> (($B$14*10)+($B$13*6))*(SUM($N$10-$H$42)/16)+((($B$10*4)+($B$17*10))*$H42/16)</f>
        <v>3626.1317567567562</v>
      </c>
      <c r="O42" s="48"/>
      <c r="P42" s="48"/>
      <c r="Q42" s="48"/>
    </row>
    <row r="43" spans="1:17" ht="15.75">
      <c r="A43" s="103" t="s">
        <v>51</v>
      </c>
      <c r="B43" s="88">
        <f>((($B$14*24)+($B$8*24))*11.33/24)+((($B$8*24)+($B$17*10))*2/24)</f>
        <v>8144.2648648648656</v>
      </c>
      <c r="C43" s="97">
        <f>($C$14*24)*(11.33/24)+((($C$17*10))*2/24)</f>
        <v>0</v>
      </c>
      <c r="D43" s="98">
        <f>IF($C$7=0,$B$43,($B$43+$C$43))</f>
        <v>8144.2648648648656</v>
      </c>
      <c r="E43" s="58">
        <f>Kalkulator!$H$30</f>
        <v>0</v>
      </c>
      <c r="F43" s="46">
        <f>SUM($E$43*$D$43)</f>
        <v>0</v>
      </c>
      <c r="G43" s="47">
        <f>$E$43*$H$43</f>
        <v>0</v>
      </c>
      <c r="H43" s="47">
        <v>2</v>
      </c>
      <c r="I43" s="110"/>
      <c r="J43" s="48"/>
      <c r="K43" s="48"/>
      <c r="L43" s="120">
        <f>SUM($N$10-$H$42)</f>
        <v>6</v>
      </c>
      <c r="M43" s="48"/>
      <c r="N43" s="122">
        <f>((($B$14*24)+($B$8*24))*11.33/24)+((($B$8*24)+($B$17*10))*2/24)</f>
        <v>8144.2648648648656</v>
      </c>
      <c r="O43" s="48"/>
      <c r="P43" s="48"/>
      <c r="Q43" s="48"/>
    </row>
    <row r="44" spans="1:17" ht="15.75">
      <c r="A44" s="103" t="s">
        <v>107</v>
      </c>
      <c r="B44" s="88">
        <f>((($B$14*24)+($B$17*10))*16.06/24)+((($B$8*48/7)+($B$10*20/7))*16.06/24)</f>
        <v>11445.630775418273</v>
      </c>
      <c r="C44" s="97">
        <f>((($C$14*24)+($C$17*10)))*((13.33*28.83/24/(24)))</f>
        <v>0</v>
      </c>
      <c r="D44" s="98">
        <f>IF($C$7=0,$B$44,($B$44+$C$44))</f>
        <v>11445.630775418273</v>
      </c>
      <c r="E44" s="58">
        <f>Kalkulator!$H$31</f>
        <v>0</v>
      </c>
      <c r="F44" s="46">
        <f>SUM($E$44*$D$44)</f>
        <v>0</v>
      </c>
      <c r="G44" s="47">
        <f>$E$44*$H$44</f>
        <v>0</v>
      </c>
      <c r="H44" s="47">
        <v>0</v>
      </c>
      <c r="I44" s="108"/>
      <c r="J44" s="48"/>
      <c r="K44" s="48"/>
      <c r="L44" s="120">
        <f>SUM($N$13-$H$43)</f>
        <v>11.333333333333332</v>
      </c>
      <c r="M44" s="48"/>
      <c r="N44" s="48">
        <f>((($B$14*24)+($B$17*10))*16.06/24)+((($B$8*48/7)+($B$10*20/7))*16.06/24)</f>
        <v>11445.630775418273</v>
      </c>
      <c r="O44" s="48"/>
      <c r="P44" s="48"/>
      <c r="Q44" s="48"/>
    </row>
    <row r="45" spans="1:17" ht="15.75">
      <c r="A45" s="103" t="s">
        <v>108</v>
      </c>
      <c r="B45" s="97">
        <f>$B$42/16</f>
        <v>226.63323479729726</v>
      </c>
      <c r="C45" s="97">
        <f>$C$42/16</f>
        <v>0</v>
      </c>
      <c r="D45" s="98">
        <f>IF($C$7=0,$B$45,($B$45+$C$45))</f>
        <v>226.63323479729726</v>
      </c>
      <c r="E45" s="56"/>
      <c r="F45" s="46">
        <f>SUM($E$45*$D$45)</f>
        <v>0</v>
      </c>
      <c r="G45" s="47">
        <f>$E$45*$H$45</f>
        <v>0</v>
      </c>
      <c r="H45" s="47">
        <f>$H$42/16</f>
        <v>0.125</v>
      </c>
      <c r="I45" s="110"/>
      <c r="J45" s="48"/>
      <c r="K45" s="48"/>
      <c r="L45" s="120"/>
      <c r="M45" s="48"/>
      <c r="N45" s="48"/>
      <c r="O45" s="48"/>
      <c r="P45" s="48"/>
      <c r="Q45" s="48"/>
    </row>
    <row r="46" spans="1:17" ht="15.75">
      <c r="A46" s="103" t="s">
        <v>109</v>
      </c>
      <c r="B46" s="97">
        <f>$B$43/24</f>
        <v>339.34436936936942</v>
      </c>
      <c r="C46" s="97">
        <f>$C$43/24</f>
        <v>0</v>
      </c>
      <c r="D46" s="98">
        <f>IF($C$7=0,$B$46,($B$46+$C$46))</f>
        <v>339.34436936936942</v>
      </c>
      <c r="E46" s="56"/>
      <c r="F46" s="46">
        <f>SUM($E$46*$D$46)</f>
        <v>0</v>
      </c>
      <c r="G46" s="47">
        <f>$E$46*$H$46</f>
        <v>0</v>
      </c>
      <c r="H46" s="49">
        <f>$H$43/24</f>
        <v>8.3333333333333329E-2</v>
      </c>
      <c r="I46" s="110"/>
      <c r="J46" s="48"/>
      <c r="K46" s="48"/>
      <c r="L46" s="120"/>
      <c r="M46" s="48"/>
      <c r="N46" s="48"/>
      <c r="O46" s="48"/>
      <c r="P46" s="48"/>
      <c r="Q46" s="48"/>
    </row>
    <row r="47" spans="1:17" ht="15.75">
      <c r="A47" s="103" t="s">
        <v>110</v>
      </c>
      <c r="B47" s="97">
        <f>$B$44/24</f>
        <v>476.90128230909471</v>
      </c>
      <c r="C47" s="97">
        <f>$C$44/24</f>
        <v>0</v>
      </c>
      <c r="D47" s="98">
        <f>IF($C$7=0,$B$47,($B$47+$C$47))</f>
        <v>476.90128230909471</v>
      </c>
      <c r="E47" s="56"/>
      <c r="F47" s="46">
        <f>SUM($E$47*$D$47)</f>
        <v>0</v>
      </c>
      <c r="G47" s="47">
        <f>$E$47*$H$47</f>
        <v>0</v>
      </c>
      <c r="H47" s="47">
        <v>0</v>
      </c>
      <c r="I47" s="110"/>
      <c r="J47" s="48"/>
      <c r="K47" s="48"/>
      <c r="L47" s="120"/>
      <c r="M47" s="48"/>
      <c r="N47" s="48"/>
      <c r="O47" s="48"/>
      <c r="P47" s="48"/>
      <c r="Q47" s="48"/>
    </row>
    <row r="48" spans="1:17" ht="15.75">
      <c r="A48" s="103" t="s">
        <v>111</v>
      </c>
      <c r="B48" s="97">
        <f>(($B$13*0.75)+($B$15*0.25))</f>
        <v>394.93243243243239</v>
      </c>
      <c r="C48" s="97">
        <f>(($C$13*0.75)+($C$15*0.25))</f>
        <v>0</v>
      </c>
      <c r="D48" s="98">
        <f>IF($C$7=0,$B$48,($B$48+$C$48))</f>
        <v>394.93243243243239</v>
      </c>
      <c r="E48" s="56"/>
      <c r="F48" s="46">
        <f>SUM($E$48*$D$48)</f>
        <v>0</v>
      </c>
      <c r="G48" s="47">
        <f>$E$48*$H$48</f>
        <v>0</v>
      </c>
      <c r="H48" s="47">
        <v>0.25</v>
      </c>
      <c r="I48" s="106"/>
      <c r="J48" s="48"/>
      <c r="K48" s="48"/>
      <c r="L48" s="120"/>
      <c r="M48" s="48"/>
      <c r="N48" s="48"/>
      <c r="O48" s="48"/>
      <c r="P48" s="48"/>
      <c r="Q48" s="48"/>
    </row>
    <row r="49" spans="1:17" ht="15.75">
      <c r="A49" s="103" t="s">
        <v>112</v>
      </c>
      <c r="B49" s="97">
        <f>(($B$14*0.75)+($B$16*0.25))</f>
        <v>552.90540540540542</v>
      </c>
      <c r="C49" s="97">
        <f>(($C$14*0.75)+($C$16*0.25))</f>
        <v>0</v>
      </c>
      <c r="D49" s="98">
        <f>IF($C$7=0,$B$49,($B$49+$C$49))</f>
        <v>552.90540540540542</v>
      </c>
      <c r="E49" s="56"/>
      <c r="F49" s="46">
        <f>SUM($E$49*$D$49)</f>
        <v>0</v>
      </c>
      <c r="G49" s="47">
        <f>$E$49*$H$49</f>
        <v>0</v>
      </c>
      <c r="H49" s="47">
        <v>0.25</v>
      </c>
      <c r="I49" s="106"/>
      <c r="J49" s="48"/>
      <c r="K49" s="48"/>
      <c r="L49" s="120"/>
      <c r="M49" s="48"/>
      <c r="N49" s="48"/>
      <c r="O49" s="48"/>
      <c r="P49" s="48"/>
      <c r="Q49" s="48"/>
    </row>
    <row r="50" spans="1:17" ht="15.75">
      <c r="A50" s="103" t="s">
        <v>113</v>
      </c>
      <c r="B50" s="97">
        <f>($B$14+$B$9)*0.75+($B$16+$B$9)*0.25</f>
        <v>617.90540540540542</v>
      </c>
      <c r="C50" s="97">
        <f>($C$14+$C$9)*0.75+($C$16+$C$9)*0.25</f>
        <v>0</v>
      </c>
      <c r="D50" s="98">
        <f>IF($C$7=0,$B$50,($B$50+$C$50))</f>
        <v>617.90540540540542</v>
      </c>
      <c r="E50" s="56"/>
      <c r="F50" s="46">
        <f>SUM($E$50*$D$50)</f>
        <v>0</v>
      </c>
      <c r="G50" s="47">
        <f>$E$50*$H$50</f>
        <v>0</v>
      </c>
      <c r="H50" s="47">
        <v>0.25</v>
      </c>
      <c r="I50" s="106"/>
      <c r="J50" s="48"/>
      <c r="K50" s="48"/>
      <c r="L50" s="120"/>
      <c r="M50" s="48"/>
      <c r="N50" s="48"/>
      <c r="O50" s="48"/>
      <c r="P50" s="48"/>
      <c r="Q50" s="48"/>
    </row>
    <row r="51" spans="1:17" ht="15.75">
      <c r="A51" s="103" t="s">
        <v>114</v>
      </c>
      <c r="B51" s="97">
        <f>$B$14+$B$9</f>
        <v>696.89189189189187</v>
      </c>
      <c r="C51" s="97">
        <f>$C$14+$C$9</f>
        <v>0</v>
      </c>
      <c r="D51" s="98">
        <f>IF($C$7=0,$B$51,($B$51+$C$51))</f>
        <v>696.89189189189187</v>
      </c>
      <c r="E51" s="56"/>
      <c r="F51" s="46">
        <f>SUM($E$51*$D$51)</f>
        <v>0</v>
      </c>
      <c r="G51" s="47">
        <f>$E$51*$H$51</f>
        <v>0</v>
      </c>
      <c r="H51" s="47">
        <v>0</v>
      </c>
      <c r="I51" s="108"/>
      <c r="J51" s="48"/>
      <c r="K51" s="48"/>
      <c r="L51" s="120"/>
      <c r="M51" s="48"/>
      <c r="N51" s="48"/>
      <c r="O51" s="48"/>
      <c r="P51" s="48"/>
      <c r="Q51" s="48"/>
    </row>
    <row r="52" spans="1:17" ht="15.75">
      <c r="A52" s="103" t="s">
        <v>115</v>
      </c>
      <c r="B52" s="97">
        <f>((($B$14*10)+($B$13*6))*($L$53/16))+((($B$10*4)+($B$17*10))*$H$52/16)</f>
        <v>3243.6993243243242</v>
      </c>
      <c r="C52" s="97">
        <f>((($C$14*10)+($C$13*6))*(5/16))+((($C$17*10))*4/16)</f>
        <v>0</v>
      </c>
      <c r="D52" s="98">
        <f>IF($C$7=0,$B$52,($B$52+$C$52))</f>
        <v>3243.6993243243242</v>
      </c>
      <c r="E52" s="58">
        <f>Kalkulator!$H$35</f>
        <v>0</v>
      </c>
      <c r="F52" s="46">
        <f>SUM($E$52*$D$52)</f>
        <v>0</v>
      </c>
      <c r="G52" s="47">
        <f>$E$52*$H$52</f>
        <v>0</v>
      </c>
      <c r="H52" s="47">
        <v>4</v>
      </c>
      <c r="I52" s="110"/>
      <c r="J52" s="48"/>
      <c r="K52" s="48"/>
      <c r="L52" s="120"/>
      <c r="M52" s="48"/>
      <c r="N52" s="48"/>
      <c r="O52" s="48"/>
      <c r="P52" s="48"/>
      <c r="Q52" s="48"/>
    </row>
    <row r="53" spans="1:17" ht="15.75">
      <c r="A53" s="103" t="s">
        <v>56</v>
      </c>
      <c r="B53" s="97">
        <f>((($B$14*24)+($B$8*24))*($L$54/24))+((($B$9*24)+($B$17*10))*$H$53/24)</f>
        <v>5839.7972972972975</v>
      </c>
      <c r="C53" s="97">
        <f>((($C$14*24)+($C$8*24))*(7.67/24))+((($C$17*10))*4/24)</f>
        <v>0</v>
      </c>
      <c r="D53" s="98">
        <f>IF($C$7=0,$B$53,($B$53+$C$53))</f>
        <v>5839.7972972972975</v>
      </c>
      <c r="E53" s="58">
        <f>Kalkulator!$H$36</f>
        <v>0</v>
      </c>
      <c r="F53" s="46">
        <f>SUM($E$53*$D$53)</f>
        <v>0</v>
      </c>
      <c r="G53" s="47">
        <f>$E$53*$H$53</f>
        <v>0</v>
      </c>
      <c r="H53" s="47">
        <v>4</v>
      </c>
      <c r="I53" s="110"/>
      <c r="J53" s="48"/>
      <c r="K53" s="48"/>
      <c r="L53" s="120">
        <f>SUM($P$10-$H$52)</f>
        <v>5</v>
      </c>
      <c r="M53" s="48"/>
      <c r="N53" s="48"/>
      <c r="O53" s="48"/>
      <c r="P53" s="48"/>
      <c r="Q53" s="48"/>
    </row>
    <row r="54" spans="1:17" ht="15.75">
      <c r="A54" s="103" t="s">
        <v>116</v>
      </c>
      <c r="B54" s="97">
        <f>((($B$14*24)+($B$17*10))*13.28/24)+((($B$8*48/7)+($B$10*20/7))*13.28/24)</f>
        <v>9464.3821106821088</v>
      </c>
      <c r="C54" s="97">
        <f>(($C$14*24)+($C$17*10))*(39.833/3/24)</f>
        <v>0</v>
      </c>
      <c r="D54" s="98">
        <f>IF($C$7=0,$B$54,($B$54+$C$54))</f>
        <v>9464.3821106821088</v>
      </c>
      <c r="E54" s="58">
        <f>Kalkulator!$H$37</f>
        <v>0</v>
      </c>
      <c r="F54" s="46">
        <f>SUM($E$54*$D$54)</f>
        <v>0</v>
      </c>
      <c r="G54" s="47">
        <f>$E$54*$H$54</f>
        <v>0</v>
      </c>
      <c r="H54" s="47">
        <v>0</v>
      </c>
      <c r="I54" s="107"/>
      <c r="J54" s="48"/>
      <c r="K54" s="48"/>
      <c r="L54" s="120">
        <f>SUM($P$13-$H$53)</f>
        <v>7.6666666666666679</v>
      </c>
      <c r="M54" s="48"/>
      <c r="N54" s="48"/>
      <c r="O54" s="48"/>
      <c r="P54" s="48"/>
      <c r="Q54" s="48"/>
    </row>
    <row r="55" spans="1:17" ht="15.75">
      <c r="A55" s="103" t="s">
        <v>117</v>
      </c>
      <c r="B55" s="97">
        <f>$B$52/16</f>
        <v>202.73120777027026</v>
      </c>
      <c r="C55" s="97">
        <f>$C$52/16</f>
        <v>0</v>
      </c>
      <c r="D55" s="98">
        <f>IF($C$7=0,$B$55,($B$55+$C$55))</f>
        <v>202.73120777027026</v>
      </c>
      <c r="E55" s="56"/>
      <c r="F55" s="46">
        <f>SUM($E$55*$D$55)</f>
        <v>0</v>
      </c>
      <c r="G55" s="47">
        <f>$E$55*$H$55</f>
        <v>0</v>
      </c>
      <c r="H55" s="47">
        <f>$H$52/16</f>
        <v>0.25</v>
      </c>
      <c r="I55" s="110"/>
      <c r="J55" s="48"/>
      <c r="K55" s="48"/>
      <c r="L55" s="120"/>
      <c r="M55" s="48"/>
      <c r="N55" s="48"/>
      <c r="O55" s="48"/>
      <c r="P55" s="48"/>
      <c r="Q55" s="48"/>
    </row>
    <row r="56" spans="1:17" ht="15.75">
      <c r="A56" s="103" t="s">
        <v>118</v>
      </c>
      <c r="B56" s="97">
        <f>$B$53/24</f>
        <v>243.32488738738741</v>
      </c>
      <c r="C56" s="97">
        <f>$C$53/24</f>
        <v>0</v>
      </c>
      <c r="D56" s="98">
        <f>IF($C$7=0,$B$56,($B$56+$C$56))</f>
        <v>243.32488738738741</v>
      </c>
      <c r="E56" s="56"/>
      <c r="F56" s="46">
        <f>SUM($E$56*$D$56)</f>
        <v>0</v>
      </c>
      <c r="G56" s="47">
        <f>$E$56*$H$56</f>
        <v>0</v>
      </c>
      <c r="H56" s="49">
        <f>$H$53/24</f>
        <v>0.16666666666666666</v>
      </c>
      <c r="I56" s="110"/>
      <c r="J56" s="48"/>
      <c r="K56" s="48"/>
      <c r="L56" s="120"/>
      <c r="M56" s="48"/>
      <c r="N56" s="48"/>
      <c r="O56" s="48"/>
      <c r="P56" s="48"/>
      <c r="Q56" s="48"/>
    </row>
    <row r="57" spans="1:17" ht="15.75">
      <c r="A57" s="103" t="s">
        <v>119</v>
      </c>
      <c r="B57" s="97">
        <f>$B$54/24</f>
        <v>394.34925461175453</v>
      </c>
      <c r="C57" s="97">
        <f>$C$54/24</f>
        <v>0</v>
      </c>
      <c r="D57" s="98">
        <f>IF($C$7=0,$B$57,($B$57+$C$57))</f>
        <v>394.34925461175453</v>
      </c>
      <c r="E57" s="56"/>
      <c r="F57" s="46">
        <f>SUM($E$57*$D$57)</f>
        <v>0</v>
      </c>
      <c r="G57" s="47">
        <f>$E$57*$H$57</f>
        <v>0</v>
      </c>
      <c r="H57" s="47">
        <v>0</v>
      </c>
      <c r="I57" s="110"/>
      <c r="J57" s="48"/>
      <c r="K57" s="48"/>
      <c r="L57" s="120"/>
      <c r="M57" s="48"/>
      <c r="N57" s="48"/>
      <c r="O57" s="48"/>
      <c r="P57" s="48"/>
      <c r="Q57" s="48"/>
    </row>
    <row r="58" spans="1:17" ht="15.75">
      <c r="A58" s="103" t="s">
        <v>120</v>
      </c>
      <c r="B58" s="97">
        <f>((($B$14*10)+($B$13*6))*($L$59/16))+((($B$10*4)+($B$17*10))*$H$58/16)</f>
        <v>3243.6993243243242</v>
      </c>
      <c r="C58" s="97">
        <f>((($C$14*10)+($C$13*6))*(5/16))+((($C$17*10))*4/16)</f>
        <v>0</v>
      </c>
      <c r="D58" s="98">
        <f>IF($C$7=0,$B$58,($B$58+$C$58))</f>
        <v>3243.6993243243242</v>
      </c>
      <c r="E58" s="58"/>
      <c r="F58" s="46"/>
      <c r="G58" s="47"/>
      <c r="H58" s="47">
        <v>4</v>
      </c>
      <c r="I58" s="110"/>
      <c r="J58" s="48"/>
      <c r="K58" s="48"/>
      <c r="L58" s="120"/>
      <c r="M58" s="48"/>
      <c r="N58" s="48"/>
      <c r="O58" s="48"/>
      <c r="P58" s="48"/>
      <c r="Q58" s="48"/>
    </row>
    <row r="59" spans="1:17" ht="15.75">
      <c r="A59" s="103" t="s">
        <v>121</v>
      </c>
      <c r="B59" s="97">
        <f>((($B$14*24)+($B$8*24))*7.67/24)+((($B$9*24)+($B$17*10))*4/24)</f>
        <v>5842.1202702702703</v>
      </c>
      <c r="C59" s="97">
        <f>((($C$14*24)+($C$8*24))*(7.67/24))+((($C$17*10))*4/24)</f>
        <v>0</v>
      </c>
      <c r="D59" s="98">
        <f>IF($C$7=0,$B$59,($B$59+$C$59))</f>
        <v>5842.1202702702703</v>
      </c>
      <c r="E59" s="58"/>
      <c r="F59" s="46"/>
      <c r="G59" s="47"/>
      <c r="H59" s="47">
        <v>4</v>
      </c>
      <c r="I59" s="110"/>
      <c r="J59" s="48"/>
      <c r="K59" s="48"/>
      <c r="L59" s="120">
        <f>SUM($Q$10-$H$58)</f>
        <v>5</v>
      </c>
      <c r="M59" s="48"/>
      <c r="N59" s="48"/>
      <c r="O59" s="48"/>
      <c r="P59" s="48"/>
      <c r="Q59" s="48"/>
    </row>
    <row r="60" spans="1:17" ht="15.75">
      <c r="A60" s="103" t="s">
        <v>122</v>
      </c>
      <c r="B60" s="97">
        <f>((($B$14*24)+($B$17*10))*13.28/24)+((($B$8*48/7)+($B$10*20/7))*13.28/24)</f>
        <v>9464.3821106821088</v>
      </c>
      <c r="C60" s="99">
        <f>(($C$14*24)+($C$17*10))*((39.833/3)/24)+(((($C$8*48))/7))*((39.833/3)/24)</f>
        <v>0</v>
      </c>
      <c r="D60" s="98">
        <f>IF($C$7=0,$B$60,($B$60+$C$60))</f>
        <v>9464.3821106821088</v>
      </c>
      <c r="E60" s="58"/>
      <c r="F60" s="46"/>
      <c r="G60" s="47"/>
      <c r="H60" s="47">
        <v>0</v>
      </c>
      <c r="I60" s="107"/>
      <c r="J60" s="48"/>
      <c r="K60" s="48"/>
      <c r="L60" s="120">
        <f>SUM($Q$13-$H$59)</f>
        <v>7.6666666666666679</v>
      </c>
      <c r="M60" s="48"/>
      <c r="N60" s="48"/>
      <c r="O60" s="48"/>
      <c r="P60" s="48"/>
      <c r="Q60" s="48"/>
    </row>
    <row r="61" spans="1:17" ht="15.75">
      <c r="A61" s="103" t="s">
        <v>123</v>
      </c>
      <c r="B61" s="99">
        <f>$B$58/16</f>
        <v>202.73120777027026</v>
      </c>
      <c r="C61" s="97">
        <f>$C$58/16</f>
        <v>0</v>
      </c>
      <c r="D61" s="98">
        <f>IF($C$7=0,$B$61,($B$61+$C$61))</f>
        <v>202.73120777027026</v>
      </c>
      <c r="E61" s="56"/>
      <c r="F61" s="46">
        <f>SUM($E$61*$D$61)</f>
        <v>0</v>
      </c>
      <c r="G61" s="47">
        <f>$E$61*$H$61</f>
        <v>0</v>
      </c>
      <c r="H61" s="47">
        <f>$H$58/16</f>
        <v>0.25</v>
      </c>
      <c r="I61" s="110"/>
      <c r="J61" s="48"/>
      <c r="K61" s="48"/>
      <c r="L61" s="120"/>
      <c r="M61" s="48"/>
      <c r="N61" s="48"/>
      <c r="O61" s="48"/>
      <c r="P61" s="48"/>
      <c r="Q61" s="48"/>
    </row>
    <row r="62" spans="1:17" ht="15.75">
      <c r="A62" s="103" t="s">
        <v>124</v>
      </c>
      <c r="B62" s="99">
        <f>$B$59/24</f>
        <v>243.42167792792793</v>
      </c>
      <c r="C62" s="97">
        <f>$C$59/24</f>
        <v>0</v>
      </c>
      <c r="D62" s="98">
        <f>IF($C$7=0,$B$62,($B$62+$C$62))</f>
        <v>243.42167792792793</v>
      </c>
      <c r="E62" s="56"/>
      <c r="F62" s="46">
        <f>SUM($E$62*$D$62)</f>
        <v>0</v>
      </c>
      <c r="G62" s="47">
        <f>$E$62*$H$62</f>
        <v>0</v>
      </c>
      <c r="H62" s="49">
        <f>$H$59/24</f>
        <v>0.16666666666666666</v>
      </c>
      <c r="I62" s="110"/>
      <c r="J62" s="48"/>
      <c r="K62" s="48"/>
      <c r="L62" s="120"/>
      <c r="M62" s="48"/>
      <c r="N62" s="48"/>
      <c r="O62" s="48"/>
      <c r="P62" s="48"/>
      <c r="Q62" s="48"/>
    </row>
    <row r="63" spans="1:17" ht="15.75">
      <c r="A63" s="103" t="s">
        <v>125</v>
      </c>
      <c r="B63" s="99">
        <f>$B$60/24</f>
        <v>394.34925461175453</v>
      </c>
      <c r="C63" s="97">
        <f>$C$60/24</f>
        <v>0</v>
      </c>
      <c r="D63" s="98">
        <f>IF($C$7=0,$B$63,($B$63+$C$63))</f>
        <v>394.34925461175453</v>
      </c>
      <c r="E63" s="56"/>
      <c r="F63" s="46">
        <f>SUM($E$63*$D$63)</f>
        <v>0</v>
      </c>
      <c r="G63" s="47">
        <f>$E$63*$H$63</f>
        <v>0</v>
      </c>
      <c r="H63" s="47">
        <v>0</v>
      </c>
      <c r="I63" s="110"/>
      <c r="J63" s="48"/>
      <c r="K63" s="48"/>
      <c r="L63" s="120"/>
      <c r="M63" s="48"/>
      <c r="N63" s="48"/>
      <c r="O63" s="48"/>
      <c r="P63" s="48"/>
      <c r="Q63" s="48"/>
    </row>
    <row r="64" spans="1:17" ht="15.75">
      <c r="A64" s="103" t="s">
        <v>126</v>
      </c>
      <c r="B64" s="99">
        <f>$B$13</f>
        <v>473.91891891891891</v>
      </c>
      <c r="C64" s="99">
        <f>$C$13</f>
        <v>0</v>
      </c>
      <c r="D64" s="98">
        <f>IF($C$7=0,$B$64,($B$64+$C$64))</f>
        <v>473.91891891891891</v>
      </c>
      <c r="E64" s="56"/>
      <c r="F64" s="46">
        <f>SUM($E$64*$D$64)</f>
        <v>0</v>
      </c>
      <c r="G64" s="47">
        <f>$E$64*$H$64</f>
        <v>0</v>
      </c>
      <c r="H64" s="47">
        <v>0</v>
      </c>
      <c r="I64" s="110"/>
      <c r="J64" s="48"/>
      <c r="K64" s="48"/>
      <c r="L64" s="120"/>
      <c r="M64" s="48"/>
      <c r="N64" s="48"/>
      <c r="O64" s="48"/>
      <c r="P64" s="48"/>
      <c r="Q64" s="48"/>
    </row>
    <row r="65" spans="1:17" ht="15.75">
      <c r="A65" s="103" t="s">
        <v>127</v>
      </c>
      <c r="B65" s="99">
        <f>$B$14</f>
        <v>631.89189189189187</v>
      </c>
      <c r="C65" s="97">
        <f>$C$62/24</f>
        <v>0</v>
      </c>
      <c r="D65" s="98">
        <f>IF($C$7=0,$B$65,($B$65+$C$65))</f>
        <v>631.89189189189187</v>
      </c>
      <c r="E65" s="56"/>
      <c r="F65" s="46">
        <f>SUM($E$65*$D$65)</f>
        <v>0</v>
      </c>
      <c r="G65" s="47">
        <f>$E$65*$H$65</f>
        <v>0</v>
      </c>
      <c r="H65" s="47">
        <v>0</v>
      </c>
      <c r="I65" s="110"/>
      <c r="J65" s="48"/>
      <c r="K65" s="48"/>
      <c r="L65" s="120"/>
      <c r="M65" s="48"/>
      <c r="N65" s="48"/>
      <c r="O65" s="48"/>
      <c r="P65" s="48"/>
      <c r="Q65" s="48"/>
    </row>
    <row r="66" spans="1:17" ht="15.75">
      <c r="A66" s="103" t="s">
        <v>128</v>
      </c>
      <c r="B66" s="99">
        <f>$B$14+$B$8</f>
        <v>696.89189189189187</v>
      </c>
      <c r="C66" s="97">
        <f>$C$63/24</f>
        <v>0</v>
      </c>
      <c r="D66" s="98">
        <f>IF($C$7=0,$B$66,($B$66+$C$66))</f>
        <v>696.89189189189187</v>
      </c>
      <c r="E66" s="56"/>
      <c r="F66" s="46">
        <f>SUM($E$66*$D$66)</f>
        <v>0</v>
      </c>
      <c r="G66" s="47">
        <f>$E$66*$H$66</f>
        <v>0</v>
      </c>
      <c r="H66" s="47">
        <v>0</v>
      </c>
      <c r="I66" s="110"/>
      <c r="J66" s="48"/>
      <c r="K66" s="48"/>
      <c r="L66" s="120"/>
      <c r="M66" s="48"/>
      <c r="N66" s="48"/>
      <c r="O66" s="48"/>
      <c r="P66" s="48"/>
      <c r="Q66" s="48"/>
    </row>
    <row r="67" spans="1:17" ht="15.75">
      <c r="A67" s="111" t="s">
        <v>129</v>
      </c>
      <c r="B67" s="99">
        <f>($B$14+$B$8)</f>
        <v>696.89189189189187</v>
      </c>
      <c r="C67" s="97">
        <f>$C$64/24</f>
        <v>0</v>
      </c>
      <c r="D67" s="98">
        <f>IF($C$7=0,$B$67,($B$67+$C$67))</f>
        <v>696.89189189189187</v>
      </c>
      <c r="E67" s="56"/>
      <c r="F67" s="46">
        <f>SUM($E$67*$D$67)</f>
        <v>0</v>
      </c>
      <c r="G67" s="47">
        <v>0</v>
      </c>
      <c r="H67" s="47">
        <v>0</v>
      </c>
      <c r="I67" s="108"/>
      <c r="J67" s="48"/>
      <c r="K67" s="48"/>
      <c r="L67" s="120"/>
      <c r="M67" s="48"/>
      <c r="N67" s="48"/>
      <c r="O67" s="48"/>
      <c r="P67" s="48"/>
      <c r="Q67" s="48"/>
    </row>
    <row r="68" spans="1:17" ht="15.75">
      <c r="A68" s="103" t="s">
        <v>152</v>
      </c>
      <c r="B68" s="99">
        <f>(((B14*10)+(B13*6))*2/16)+(((B10*4)+(B17*10))*6/16)</f>
        <v>1715.9628378378377</v>
      </c>
      <c r="C68" s="97">
        <f>(((C14*10)+(C13*6))*2/16)+(C17*10)*6/16</f>
        <v>0</v>
      </c>
      <c r="D68" s="98">
        <f>IF($C$7=0,B68,(B68+C68))</f>
        <v>1715.9628378378377</v>
      </c>
      <c r="E68" s="58">
        <f>Kalkulator!$H$35</f>
        <v>0</v>
      </c>
      <c r="F68" s="46">
        <f>SUM($E$68*$D$68)</f>
        <v>0</v>
      </c>
      <c r="G68" s="47">
        <f>$E$68*$H$68</f>
        <v>0</v>
      </c>
      <c r="H68" s="47">
        <v>6</v>
      </c>
      <c r="I68" s="29"/>
      <c r="J68" s="48"/>
      <c r="K68" s="48"/>
      <c r="L68" s="48"/>
      <c r="M68" s="48"/>
      <c r="N68" s="48"/>
      <c r="O68" s="48"/>
      <c r="P68" s="48"/>
      <c r="Q68" s="48"/>
    </row>
    <row r="69" spans="1:17" ht="15.75">
      <c r="A69" s="103" t="s">
        <v>153</v>
      </c>
      <c r="B69" s="99">
        <f>(((B8*24)+(B14*24))*7.33/24)+(((B8*24)+(B17*10))*6/24)</f>
        <v>5853.6567567567572</v>
      </c>
      <c r="C69" s="97">
        <f>((C14*24)*(7.33/24))+(((C17*10))*6/24)</f>
        <v>0</v>
      </c>
      <c r="D69" s="98">
        <f>IF($B$7=0,B69,(B69+C69))</f>
        <v>5853.6567567567572</v>
      </c>
      <c r="E69" s="58">
        <f>Kalkulator!$H$36</f>
        <v>0</v>
      </c>
      <c r="F69" s="46">
        <f>SUM($E$69*$D$69)</f>
        <v>0</v>
      </c>
      <c r="G69" s="47">
        <f>$E$69*$H$69</f>
        <v>0</v>
      </c>
      <c r="H69" s="47">
        <v>6</v>
      </c>
      <c r="I69" s="29"/>
      <c r="J69" s="48"/>
      <c r="K69" s="48"/>
      <c r="L69" s="48"/>
      <c r="M69" s="48"/>
      <c r="N69" s="48"/>
      <c r="O69" s="29"/>
      <c r="P69" s="29"/>
      <c r="Q69" s="29"/>
    </row>
    <row r="70" spans="1:17" ht="16.5" thickBot="1">
      <c r="A70" s="103" t="s">
        <v>154</v>
      </c>
      <c r="B70" s="99">
        <f>(((B14*24)+(B17*10))*16.06/24)+(((B8*48/7)+(B10*20/7))*16.06/24)</f>
        <v>11445.630775418273</v>
      </c>
      <c r="C70" s="97">
        <f>(((C14*24)+(C17*10)))*((13.33*28.83/24/(24)))</f>
        <v>0</v>
      </c>
      <c r="D70" s="98">
        <f>IF($B$7=0,B70,(B70+C70))</f>
        <v>11445.630775418273</v>
      </c>
      <c r="E70" s="58">
        <f>Kalkulator!$H$37</f>
        <v>0</v>
      </c>
      <c r="F70" s="46">
        <f>SUM($E$70*$D$70)</f>
        <v>0</v>
      </c>
      <c r="G70" s="47">
        <f>$E$70*$H$70</f>
        <v>0</v>
      </c>
      <c r="H70" s="47">
        <v>0</v>
      </c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6.5" thickTop="1" thickBot="1">
      <c r="A71" s="29"/>
      <c r="B71" s="29"/>
      <c r="C71" s="52"/>
      <c r="D71" s="52" t="s">
        <v>130</v>
      </c>
      <c r="E71" s="30"/>
      <c r="F71" s="53">
        <f>SUM($F$8:$F$70)</f>
        <v>0</v>
      </c>
      <c r="G71" s="54">
        <f>SUM($G$8:$G$67)</f>
        <v>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5.75" thickTop="1">
      <c r="A72" s="29"/>
      <c r="B72" s="29"/>
      <c r="C72" s="29"/>
      <c r="D72" s="29"/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>
      <c r="A73" s="29"/>
      <c r="B73" s="29"/>
      <c r="C73" s="29"/>
      <c r="D73" s="29"/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>
      <c r="A74" s="29"/>
      <c r="B74" s="29"/>
      <c r="C74" s="29"/>
      <c r="D74" s="29"/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>
      <c r="A75" s="29"/>
      <c r="B75" s="29"/>
      <c r="C75" s="29"/>
      <c r="D75" s="29"/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>
      <c r="A76" s="29"/>
      <c r="B76" s="29"/>
      <c r="C76" s="29"/>
      <c r="D76" s="29"/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>
      <c r="A77" s="29"/>
      <c r="B77" s="29"/>
      <c r="C77" s="29"/>
      <c r="D77" s="29"/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>
      <c r="A78" s="29"/>
      <c r="B78" s="29"/>
      <c r="C78" s="29"/>
      <c r="D78" s="29"/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>
      <c r="A79" s="29"/>
      <c r="B79" s="29"/>
      <c r="C79" s="29"/>
      <c r="D79" s="29"/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>
      <c r="A80" s="29"/>
      <c r="B80" s="29"/>
      <c r="C80" s="29"/>
      <c r="D80" s="29"/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>
      <c r="A81" s="29"/>
      <c r="B81" s="29"/>
      <c r="C81" s="29"/>
      <c r="D81" s="29"/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>
      <c r="A82" s="29"/>
      <c r="B82" s="29"/>
      <c r="C82" s="29"/>
      <c r="D82" s="29"/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>
      <c r="A83" s="29"/>
      <c r="B83" s="29"/>
      <c r="C83" s="29"/>
      <c r="D83" s="29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>
      <c r="A84" s="29"/>
      <c r="B84" s="29"/>
      <c r="C84" s="29"/>
      <c r="D84" s="29"/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>
      <c r="A85" s="29"/>
      <c r="B85" s="29"/>
      <c r="C85" s="29"/>
      <c r="D85" s="29"/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>
      <c r="A86" s="29"/>
      <c r="B86" s="29"/>
      <c r="C86" s="29"/>
      <c r="D86" s="29"/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>
      <c r="A87" s="29"/>
      <c r="B87" s="29"/>
      <c r="C87" s="29"/>
      <c r="D87" s="29"/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>
      <c r="A88" s="29"/>
      <c r="B88" s="29"/>
      <c r="C88" s="29"/>
      <c r="D88" s="29"/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>
      <c r="A89" s="29"/>
      <c r="B89" s="29"/>
      <c r="C89" s="29"/>
      <c r="D89" s="29"/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>
      <c r="A90" s="29"/>
      <c r="B90" s="29"/>
      <c r="C90" s="29"/>
      <c r="D90" s="29"/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>
      <c r="A91" s="29"/>
      <c r="B91" s="29"/>
      <c r="C91" s="29"/>
      <c r="D91" s="29"/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>
      <c r="A92" s="29"/>
      <c r="B92" s="29"/>
      <c r="C92" s="29"/>
      <c r="D92" s="29"/>
      <c r="E92" s="3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>
      <c r="A93" s="29"/>
      <c r="B93" s="29"/>
      <c r="C93" s="29"/>
      <c r="D93" s="29"/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>
      <c r="A94" s="29"/>
      <c r="B94" s="29"/>
      <c r="C94" s="29"/>
      <c r="D94" s="29"/>
      <c r="E94" s="3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>
      <c r="A95" s="29"/>
      <c r="B95" s="29"/>
      <c r="C95" s="29"/>
      <c r="D95" s="29"/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>
      <c r="A96" s="29"/>
      <c r="B96" s="29"/>
      <c r="C96" s="29"/>
      <c r="D96" s="29"/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0:17">
      <c r="J97" s="29"/>
      <c r="K97" s="29"/>
      <c r="L97" s="29"/>
      <c r="M97" s="29"/>
      <c r="N97" s="29"/>
      <c r="O97" s="29"/>
      <c r="P97" s="29"/>
      <c r="Q97" s="29"/>
    </row>
  </sheetData>
  <sheetProtection algorithmName="SHA-512" hashValue="NGb3tFo5673foX1dNYY/be0nur7AQPvPzX0HJEaFPncpcfp273sb+bQpht5ExwkAUnMcBXedLCbN1VGe8R+UJw==" saltValue="5xwTtyj1BDzKyhYVAyrhCw==" spinCount="100000" sheet="1" selectLockedCells="1"/>
  <mergeCells count="3">
    <mergeCell ref="C5:C6"/>
    <mergeCell ref="A5:A6"/>
    <mergeCell ref="D3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29"/>
  <sheetViews>
    <sheetView topLeftCell="A47" workbookViewId="0">
      <selection activeCell="B57" sqref="B57"/>
    </sheetView>
  </sheetViews>
  <sheetFormatPr baseColWidth="10" defaultRowHeight="15"/>
  <cols>
    <col min="1" max="1" width="10.140625" bestFit="1" customWidth="1"/>
    <col min="2" max="2" width="11.42578125" style="1"/>
  </cols>
  <sheetData>
    <row r="1" spans="1:13" ht="45">
      <c r="A1" s="20" t="s">
        <v>3</v>
      </c>
      <c r="B1" s="26" t="s">
        <v>2</v>
      </c>
      <c r="C1" s="20" t="s">
        <v>16</v>
      </c>
      <c r="D1" s="20" t="s">
        <v>15</v>
      </c>
      <c r="E1" s="20"/>
      <c r="F1" s="20"/>
      <c r="G1" s="27" t="s">
        <v>35</v>
      </c>
      <c r="H1" s="20" t="s">
        <v>29</v>
      </c>
      <c r="I1" s="21" t="s">
        <v>30</v>
      </c>
      <c r="J1" s="21" t="s">
        <v>31</v>
      </c>
      <c r="K1" s="21" t="s">
        <v>32</v>
      </c>
      <c r="L1" s="21" t="s">
        <v>33</v>
      </c>
      <c r="M1" s="3"/>
    </row>
    <row r="2" spans="1:13">
      <c r="A2">
        <v>2080</v>
      </c>
      <c r="B2" s="17">
        <f>B3+(B3*(IF($G$1="Prisstigning fra 'Forsiden'",Kalkulator!$P$18,G2)/100))</f>
        <v>111477</v>
      </c>
      <c r="C2" s="16">
        <f t="shared" ref="C2:C59" si="0">((B2-B3)*100/B3)</f>
        <v>0</v>
      </c>
      <c r="D2">
        <v>0</v>
      </c>
      <c r="E2" s="9">
        <f t="shared" ref="E2:E58" si="1">F2</f>
        <v>0</v>
      </c>
      <c r="F2" s="24">
        <f t="shared" ref="F2:F65" si="2">((B2-B3)*100/B3)</f>
        <v>0</v>
      </c>
      <c r="I2" s="4">
        <f>B3+(B3*(Kalkulator!$P$18/100))</f>
        <v>111477</v>
      </c>
      <c r="J2" s="4">
        <f t="shared" ref="J2:J58" si="3">I2/12</f>
        <v>9289.75</v>
      </c>
      <c r="K2" s="4">
        <f t="shared" ref="K2:K58" si="4">(I3/12*4)+(I2/12*8)</f>
        <v>111477</v>
      </c>
      <c r="L2">
        <f t="shared" ref="L2:L58" si="5">I2/I3</f>
        <v>1</v>
      </c>
    </row>
    <row r="3" spans="1:13">
      <c r="A3">
        <v>2079</v>
      </c>
      <c r="B3" s="17">
        <f>B4+(B4*(IF($G$1="Prisstigning fra 'Forsiden'",Kalkulator!$P$18,G3)/100))</f>
        <v>111477</v>
      </c>
      <c r="C3" s="16">
        <f t="shared" si="0"/>
        <v>0</v>
      </c>
      <c r="D3">
        <v>0</v>
      </c>
      <c r="E3" s="9">
        <f t="shared" si="1"/>
        <v>0</v>
      </c>
      <c r="F3" s="24">
        <f t="shared" si="2"/>
        <v>0</v>
      </c>
      <c r="I3" s="4">
        <f>B4+(B4*(Kalkulator!$P$18/100))</f>
        <v>111477</v>
      </c>
      <c r="J3" s="4">
        <f t="shared" si="3"/>
        <v>9289.75</v>
      </c>
      <c r="K3" s="4">
        <f t="shared" si="4"/>
        <v>111477</v>
      </c>
      <c r="L3">
        <f t="shared" si="5"/>
        <v>1</v>
      </c>
    </row>
    <row r="4" spans="1:13">
      <c r="A4">
        <v>2078</v>
      </c>
      <c r="B4" s="17">
        <f>B5+(B5*(IF($G$1="Prisstigning fra 'Forsiden'",Kalkulator!$P$18,G4)/100))</f>
        <v>111477</v>
      </c>
      <c r="C4" s="16">
        <f t="shared" si="0"/>
        <v>0</v>
      </c>
      <c r="D4">
        <v>0</v>
      </c>
      <c r="E4" s="9">
        <f t="shared" si="1"/>
        <v>0</v>
      </c>
      <c r="F4" s="24">
        <f t="shared" si="2"/>
        <v>0</v>
      </c>
      <c r="I4" s="4">
        <f>B5+(B5*(Kalkulator!$P$18/100))</f>
        <v>111477</v>
      </c>
      <c r="J4" s="4">
        <f t="shared" si="3"/>
        <v>9289.75</v>
      </c>
      <c r="K4" s="4">
        <f t="shared" si="4"/>
        <v>111477</v>
      </c>
      <c r="L4">
        <f t="shared" si="5"/>
        <v>1</v>
      </c>
    </row>
    <row r="5" spans="1:13">
      <c r="A5">
        <v>2077</v>
      </c>
      <c r="B5" s="17">
        <f>B6+(B6*(IF($G$1="Prisstigning fra 'Forsiden'",Kalkulator!$P$18,G5)/100))</f>
        <v>111477</v>
      </c>
      <c r="C5" s="16">
        <f t="shared" si="0"/>
        <v>0</v>
      </c>
      <c r="D5">
        <v>0</v>
      </c>
      <c r="E5" s="9">
        <f t="shared" si="1"/>
        <v>0</v>
      </c>
      <c r="F5" s="24">
        <f t="shared" si="2"/>
        <v>0</v>
      </c>
      <c r="I5" s="4">
        <f>B6+(B6*(Kalkulator!$P$18/100))</f>
        <v>111477</v>
      </c>
      <c r="J5" s="4">
        <f t="shared" si="3"/>
        <v>9289.75</v>
      </c>
      <c r="K5" s="4">
        <f t="shared" si="4"/>
        <v>111477</v>
      </c>
      <c r="L5">
        <f t="shared" si="5"/>
        <v>1</v>
      </c>
    </row>
    <row r="6" spans="1:13">
      <c r="A6">
        <v>2076</v>
      </c>
      <c r="B6" s="17">
        <f>B7+(B7*(IF($G$1="Prisstigning fra 'Forsiden'",Kalkulator!$P$18,G6)/100))</f>
        <v>111477</v>
      </c>
      <c r="C6" s="16">
        <f t="shared" si="0"/>
        <v>0</v>
      </c>
      <c r="D6">
        <v>0</v>
      </c>
      <c r="E6" s="9">
        <f t="shared" si="1"/>
        <v>0</v>
      </c>
      <c r="F6" s="24">
        <f t="shared" si="2"/>
        <v>0</v>
      </c>
      <c r="I6" s="4">
        <f>B7+(B7*(Kalkulator!$P$18/100))</f>
        <v>111477</v>
      </c>
      <c r="J6" s="4">
        <f t="shared" si="3"/>
        <v>9289.75</v>
      </c>
      <c r="K6" s="4">
        <f t="shared" si="4"/>
        <v>111477</v>
      </c>
      <c r="L6">
        <f t="shared" si="5"/>
        <v>1</v>
      </c>
    </row>
    <row r="7" spans="1:13">
      <c r="A7">
        <v>2075</v>
      </c>
      <c r="B7" s="17">
        <f>B8+(B8*(IF($G$1="Prisstigning fra 'Forsiden'",Kalkulator!$P$18,G7)/100))</f>
        <v>111477</v>
      </c>
      <c r="C7" s="16">
        <f t="shared" si="0"/>
        <v>0</v>
      </c>
      <c r="D7">
        <v>0</v>
      </c>
      <c r="E7" s="9">
        <f t="shared" si="1"/>
        <v>0</v>
      </c>
      <c r="F7" s="24">
        <f t="shared" si="2"/>
        <v>0</v>
      </c>
      <c r="I7" s="4">
        <f>B8+(B8*(Kalkulator!$P$18/100))</f>
        <v>111477</v>
      </c>
      <c r="J7" s="4">
        <f t="shared" si="3"/>
        <v>9289.75</v>
      </c>
      <c r="K7" s="4">
        <f t="shared" si="4"/>
        <v>111477</v>
      </c>
      <c r="L7">
        <f t="shared" si="5"/>
        <v>1</v>
      </c>
    </row>
    <row r="8" spans="1:13">
      <c r="A8">
        <v>2074</v>
      </c>
      <c r="B8" s="17">
        <f>B9+(B9*(IF($G$1="Prisstigning fra 'Forsiden'",Kalkulator!$P$18,G8)/100))</f>
        <v>111477</v>
      </c>
      <c r="C8" s="16">
        <f t="shared" si="0"/>
        <v>0</v>
      </c>
      <c r="D8">
        <v>0</v>
      </c>
      <c r="E8" s="9">
        <f t="shared" si="1"/>
        <v>0</v>
      </c>
      <c r="F8" s="24">
        <f t="shared" si="2"/>
        <v>0</v>
      </c>
      <c r="I8" s="4">
        <f>B9+(B9*(Kalkulator!$P$18/100))</f>
        <v>111477</v>
      </c>
      <c r="J8" s="4">
        <f t="shared" si="3"/>
        <v>9289.75</v>
      </c>
      <c r="K8" s="4">
        <f t="shared" si="4"/>
        <v>111477</v>
      </c>
      <c r="L8">
        <f t="shared" si="5"/>
        <v>1</v>
      </c>
    </row>
    <row r="9" spans="1:13">
      <c r="A9">
        <v>2073</v>
      </c>
      <c r="B9" s="17">
        <f>B10+(B10*(IF($G$1="Prisstigning fra 'Forsiden'",Kalkulator!$P$18,G9)/100))</f>
        <v>111477</v>
      </c>
      <c r="C9" s="16">
        <f t="shared" si="0"/>
        <v>0</v>
      </c>
      <c r="D9">
        <v>0</v>
      </c>
      <c r="E9" s="9">
        <f t="shared" si="1"/>
        <v>0</v>
      </c>
      <c r="F9" s="24">
        <f t="shared" si="2"/>
        <v>0</v>
      </c>
      <c r="I9" s="4">
        <f>B10+(B10*(Kalkulator!$P$18/100))</f>
        <v>111477</v>
      </c>
      <c r="J9" s="4">
        <f t="shared" si="3"/>
        <v>9289.75</v>
      </c>
      <c r="K9" s="4">
        <f t="shared" si="4"/>
        <v>111477</v>
      </c>
      <c r="L9">
        <f t="shared" si="5"/>
        <v>1</v>
      </c>
    </row>
    <row r="10" spans="1:13">
      <c r="A10">
        <v>2072</v>
      </c>
      <c r="B10" s="17">
        <f>B11+(B11*(IF($G$1="Prisstigning fra 'Forsiden'",Kalkulator!$P$18,G10)/100))</f>
        <v>111477</v>
      </c>
      <c r="C10" s="16">
        <f t="shared" si="0"/>
        <v>0</v>
      </c>
      <c r="D10">
        <v>0</v>
      </c>
      <c r="E10" s="9">
        <f t="shared" si="1"/>
        <v>0</v>
      </c>
      <c r="F10" s="24">
        <f t="shared" si="2"/>
        <v>0</v>
      </c>
      <c r="I10" s="4">
        <f>B11+(B11*(Kalkulator!$P$18/100))</f>
        <v>111477</v>
      </c>
      <c r="J10" s="4">
        <f t="shared" si="3"/>
        <v>9289.75</v>
      </c>
      <c r="K10" s="4">
        <f t="shared" si="4"/>
        <v>111477</v>
      </c>
      <c r="L10">
        <f t="shared" si="5"/>
        <v>1</v>
      </c>
    </row>
    <row r="11" spans="1:13">
      <c r="A11">
        <v>2071</v>
      </c>
      <c r="B11" s="17">
        <f>B12+(B12*(IF($G$1="Prisstigning fra 'Forsiden'",Kalkulator!$P$18,G11)/100))</f>
        <v>111477</v>
      </c>
      <c r="C11" s="16">
        <f t="shared" si="0"/>
        <v>0</v>
      </c>
      <c r="D11">
        <v>0</v>
      </c>
      <c r="E11" s="9">
        <f t="shared" si="1"/>
        <v>0</v>
      </c>
      <c r="F11" s="24">
        <f t="shared" si="2"/>
        <v>0</v>
      </c>
      <c r="I11" s="4">
        <f>B12+(B12*(Kalkulator!$P$18/100))</f>
        <v>111477</v>
      </c>
      <c r="J11" s="4">
        <f t="shared" si="3"/>
        <v>9289.75</v>
      </c>
      <c r="K11" s="4">
        <f t="shared" si="4"/>
        <v>111477</v>
      </c>
      <c r="L11">
        <f t="shared" si="5"/>
        <v>1</v>
      </c>
    </row>
    <row r="12" spans="1:13">
      <c r="A12">
        <v>2070</v>
      </c>
      <c r="B12" s="17">
        <f>B13+(B13*(IF($G$1="Prisstigning fra 'Forsiden'",Kalkulator!$P$18,G12)/100))</f>
        <v>111477</v>
      </c>
      <c r="C12" s="16">
        <f t="shared" si="0"/>
        <v>0</v>
      </c>
      <c r="D12">
        <v>0</v>
      </c>
      <c r="E12" s="9">
        <f t="shared" si="1"/>
        <v>0</v>
      </c>
      <c r="F12" s="24">
        <f t="shared" si="2"/>
        <v>0</v>
      </c>
      <c r="I12" s="4">
        <f>B13+(B13*(Kalkulator!$P$18/100))</f>
        <v>111477</v>
      </c>
      <c r="J12" s="4">
        <f t="shared" si="3"/>
        <v>9289.75</v>
      </c>
      <c r="K12" s="4">
        <f t="shared" si="4"/>
        <v>111477</v>
      </c>
      <c r="L12">
        <f t="shared" si="5"/>
        <v>1</v>
      </c>
    </row>
    <row r="13" spans="1:13">
      <c r="A13">
        <v>2069</v>
      </c>
      <c r="B13" s="17">
        <f>B14+(B14*(IF($G$1="Prisstigning fra 'Forsiden'",Kalkulator!$P$18,G13)/100))</f>
        <v>111477</v>
      </c>
      <c r="C13" s="16">
        <f t="shared" si="0"/>
        <v>0</v>
      </c>
      <c r="D13">
        <v>0</v>
      </c>
      <c r="E13" s="9">
        <f t="shared" si="1"/>
        <v>0</v>
      </c>
      <c r="F13" s="24">
        <f t="shared" si="2"/>
        <v>0</v>
      </c>
      <c r="I13" s="4">
        <f>B14+(B14*(Kalkulator!$P$18/100))</f>
        <v>111477</v>
      </c>
      <c r="J13" s="4">
        <f t="shared" si="3"/>
        <v>9289.75</v>
      </c>
      <c r="K13" s="4">
        <f t="shared" si="4"/>
        <v>111477</v>
      </c>
      <c r="L13">
        <f t="shared" si="5"/>
        <v>1</v>
      </c>
    </row>
    <row r="14" spans="1:13">
      <c r="A14">
        <v>2068</v>
      </c>
      <c r="B14" s="17">
        <f>B15+(B15*(IF($G$1="Prisstigning fra 'Forsiden'",Kalkulator!$P$18,G14)/100))</f>
        <v>111477</v>
      </c>
      <c r="C14" s="16">
        <f t="shared" si="0"/>
        <v>0</v>
      </c>
      <c r="D14">
        <v>0</v>
      </c>
      <c r="E14" s="9">
        <f t="shared" si="1"/>
        <v>0</v>
      </c>
      <c r="F14" s="24">
        <f t="shared" si="2"/>
        <v>0</v>
      </c>
      <c r="I14" s="4">
        <f>B15+(B15*(Kalkulator!$P$18/100))</f>
        <v>111477</v>
      </c>
      <c r="J14" s="4">
        <f t="shared" si="3"/>
        <v>9289.75</v>
      </c>
      <c r="K14" s="4">
        <f t="shared" si="4"/>
        <v>111477</v>
      </c>
      <c r="L14">
        <f t="shared" si="5"/>
        <v>1</v>
      </c>
    </row>
    <row r="15" spans="1:13">
      <c r="A15">
        <v>2067</v>
      </c>
      <c r="B15" s="17">
        <f>B16+(B16*(IF($G$1="Prisstigning fra 'Forsiden'",Kalkulator!$P$18,G15)/100))</f>
        <v>111477</v>
      </c>
      <c r="C15" s="16">
        <f t="shared" si="0"/>
        <v>0</v>
      </c>
      <c r="D15">
        <v>0</v>
      </c>
      <c r="E15" s="9">
        <f t="shared" si="1"/>
        <v>0</v>
      </c>
      <c r="F15" s="24">
        <f t="shared" si="2"/>
        <v>0</v>
      </c>
      <c r="I15" s="4">
        <f>B16+(B16*(Kalkulator!$P$18/100))</f>
        <v>111477</v>
      </c>
      <c r="J15" s="4">
        <f t="shared" si="3"/>
        <v>9289.75</v>
      </c>
      <c r="K15" s="4">
        <f t="shared" si="4"/>
        <v>111477</v>
      </c>
      <c r="L15">
        <f t="shared" si="5"/>
        <v>1</v>
      </c>
    </row>
    <row r="16" spans="1:13">
      <c r="A16">
        <v>2066</v>
      </c>
      <c r="B16" s="17">
        <f>B17+(B17*(IF($G$1="Prisstigning fra 'Forsiden'",Kalkulator!$P$18,G16)/100))</f>
        <v>111477</v>
      </c>
      <c r="C16" s="16">
        <f t="shared" si="0"/>
        <v>0</v>
      </c>
      <c r="D16">
        <v>0</v>
      </c>
      <c r="E16" s="9">
        <f t="shared" si="1"/>
        <v>0</v>
      </c>
      <c r="F16" s="24">
        <f t="shared" si="2"/>
        <v>0</v>
      </c>
      <c r="I16" s="4">
        <f>B17+(B17*(Kalkulator!$P$18/100))</f>
        <v>111477</v>
      </c>
      <c r="J16" s="4">
        <f t="shared" si="3"/>
        <v>9289.75</v>
      </c>
      <c r="K16" s="4">
        <f t="shared" si="4"/>
        <v>111477</v>
      </c>
      <c r="L16">
        <f t="shared" si="5"/>
        <v>1</v>
      </c>
    </row>
    <row r="17" spans="1:12">
      <c r="A17">
        <v>2065</v>
      </c>
      <c r="B17" s="17">
        <f>B18+(B18*(IF($G$1="Prisstigning fra 'Forsiden'",Kalkulator!$P$18,G17)/100))</f>
        <v>111477</v>
      </c>
      <c r="C17" s="16">
        <f t="shared" si="0"/>
        <v>0</v>
      </c>
      <c r="D17">
        <v>0</v>
      </c>
      <c r="E17" s="9">
        <f t="shared" si="1"/>
        <v>0</v>
      </c>
      <c r="F17" s="24">
        <f t="shared" si="2"/>
        <v>0</v>
      </c>
      <c r="I17" s="4">
        <f>B18+(B18*(Kalkulator!$P$18/100))</f>
        <v>111477</v>
      </c>
      <c r="J17" s="4">
        <f t="shared" si="3"/>
        <v>9289.75</v>
      </c>
      <c r="K17" s="4">
        <f t="shared" si="4"/>
        <v>111477</v>
      </c>
      <c r="L17">
        <f t="shared" si="5"/>
        <v>1</v>
      </c>
    </row>
    <row r="18" spans="1:12">
      <c r="A18">
        <v>2064</v>
      </c>
      <c r="B18" s="17">
        <f>B19+(B19*(IF($G$1="Prisstigning fra 'Forsiden'",Kalkulator!$P$18,G18)/100))</f>
        <v>111477</v>
      </c>
      <c r="C18" s="16">
        <f t="shared" si="0"/>
        <v>0</v>
      </c>
      <c r="D18">
        <v>0</v>
      </c>
      <c r="E18" s="9">
        <f t="shared" si="1"/>
        <v>0</v>
      </c>
      <c r="F18" s="24">
        <f t="shared" si="2"/>
        <v>0</v>
      </c>
      <c r="I18" s="4">
        <f>B19+(B19*(Kalkulator!$P$18/100))</f>
        <v>111477</v>
      </c>
      <c r="J18" s="4">
        <f t="shared" si="3"/>
        <v>9289.75</v>
      </c>
      <c r="K18" s="4">
        <f t="shared" si="4"/>
        <v>111477</v>
      </c>
      <c r="L18">
        <f t="shared" si="5"/>
        <v>1</v>
      </c>
    </row>
    <row r="19" spans="1:12">
      <c r="A19">
        <v>2063</v>
      </c>
      <c r="B19" s="17">
        <f>B20+(B20*(IF($G$1="Prisstigning fra 'Forsiden'",Kalkulator!$P$18,G19)/100))</f>
        <v>111477</v>
      </c>
      <c r="C19" s="16">
        <f t="shared" si="0"/>
        <v>0</v>
      </c>
      <c r="D19">
        <v>0</v>
      </c>
      <c r="E19" s="9">
        <f t="shared" si="1"/>
        <v>0</v>
      </c>
      <c r="F19" s="24">
        <f t="shared" si="2"/>
        <v>0</v>
      </c>
      <c r="I19" s="4">
        <f>B20+(B20*(Kalkulator!$P$18/100))</f>
        <v>111477</v>
      </c>
      <c r="J19" s="4">
        <f t="shared" si="3"/>
        <v>9289.75</v>
      </c>
      <c r="K19" s="4">
        <f t="shared" si="4"/>
        <v>111477</v>
      </c>
      <c r="L19">
        <f t="shared" si="5"/>
        <v>1</v>
      </c>
    </row>
    <row r="20" spans="1:12">
      <c r="A20">
        <v>2062</v>
      </c>
      <c r="B20" s="17">
        <f>B21+(B21*(IF($G$1="Prisstigning fra 'Forsiden'",Kalkulator!$P$18,G20)/100))</f>
        <v>111477</v>
      </c>
      <c r="C20" s="16">
        <f t="shared" si="0"/>
        <v>0</v>
      </c>
      <c r="D20">
        <v>0</v>
      </c>
      <c r="E20" s="9">
        <f t="shared" si="1"/>
        <v>0</v>
      </c>
      <c r="F20" s="24">
        <f t="shared" si="2"/>
        <v>0</v>
      </c>
      <c r="I20" s="4">
        <f>B21+(B21*(Kalkulator!$P$18/100))</f>
        <v>111477</v>
      </c>
      <c r="J20" s="4">
        <f t="shared" si="3"/>
        <v>9289.75</v>
      </c>
      <c r="K20" s="4">
        <f t="shared" si="4"/>
        <v>111477</v>
      </c>
      <c r="L20">
        <f t="shared" si="5"/>
        <v>1</v>
      </c>
    </row>
    <row r="21" spans="1:12">
      <c r="A21">
        <v>2061</v>
      </c>
      <c r="B21" s="17">
        <f>B22+(B22*(IF($G$1="Prisstigning fra 'Forsiden'",Kalkulator!$P$18,G21)/100))</f>
        <v>111477</v>
      </c>
      <c r="C21" s="16">
        <f t="shared" si="0"/>
        <v>0</v>
      </c>
      <c r="D21">
        <v>0</v>
      </c>
      <c r="E21" s="9">
        <f t="shared" si="1"/>
        <v>0</v>
      </c>
      <c r="F21" s="24">
        <f t="shared" si="2"/>
        <v>0</v>
      </c>
      <c r="I21" s="4">
        <f>B22+(B22*(Kalkulator!$P$18/100))</f>
        <v>111477</v>
      </c>
      <c r="J21" s="4">
        <f t="shared" si="3"/>
        <v>9289.75</v>
      </c>
      <c r="K21" s="4">
        <f t="shared" si="4"/>
        <v>111477</v>
      </c>
      <c r="L21">
        <f t="shared" si="5"/>
        <v>1</v>
      </c>
    </row>
    <row r="22" spans="1:12">
      <c r="A22">
        <v>2060</v>
      </c>
      <c r="B22" s="17">
        <f>B23+(B23*(IF($G$1="Prisstigning fra 'Forsiden'",Kalkulator!$P$18,G22)/100))</f>
        <v>111477</v>
      </c>
      <c r="C22" s="16">
        <f t="shared" si="0"/>
        <v>0</v>
      </c>
      <c r="D22">
        <v>0</v>
      </c>
      <c r="E22" s="9">
        <f t="shared" si="1"/>
        <v>0</v>
      </c>
      <c r="F22" s="24">
        <f t="shared" si="2"/>
        <v>0</v>
      </c>
      <c r="G22">
        <v>5</v>
      </c>
      <c r="I22" s="4">
        <f>B23+(B23*(Kalkulator!$P$18/100))</f>
        <v>111477</v>
      </c>
      <c r="J22" s="4">
        <f t="shared" si="3"/>
        <v>9289.75</v>
      </c>
      <c r="K22" s="4">
        <f t="shared" si="4"/>
        <v>111477</v>
      </c>
      <c r="L22">
        <f t="shared" si="5"/>
        <v>1</v>
      </c>
    </row>
    <row r="23" spans="1:12">
      <c r="A23">
        <v>2059</v>
      </c>
      <c r="B23" s="17">
        <f>B24+(B24*(IF($G$1="Prisstigning fra 'Forsiden'",Kalkulator!$P$18,G23)/100))</f>
        <v>111477</v>
      </c>
      <c r="C23" s="16">
        <f t="shared" si="0"/>
        <v>0</v>
      </c>
      <c r="D23">
        <v>0</v>
      </c>
      <c r="E23" s="9">
        <f t="shared" si="1"/>
        <v>0</v>
      </c>
      <c r="F23" s="24">
        <f t="shared" si="2"/>
        <v>0</v>
      </c>
      <c r="I23" s="4">
        <f>B24+(B24*(Kalkulator!$P$18/100))</f>
        <v>111477</v>
      </c>
      <c r="J23" s="4">
        <f t="shared" si="3"/>
        <v>9289.75</v>
      </c>
      <c r="K23" s="4">
        <f t="shared" si="4"/>
        <v>111477</v>
      </c>
      <c r="L23">
        <f t="shared" si="5"/>
        <v>1</v>
      </c>
    </row>
    <row r="24" spans="1:12">
      <c r="A24">
        <v>2058</v>
      </c>
      <c r="B24" s="17">
        <f>B25+(B25*(IF($G$1="Prisstigning fra 'Forsiden'",Kalkulator!$P$18,G24)/100))</f>
        <v>111477</v>
      </c>
      <c r="C24" s="16">
        <f t="shared" si="0"/>
        <v>0</v>
      </c>
      <c r="D24">
        <v>0</v>
      </c>
      <c r="E24" s="9">
        <f t="shared" si="1"/>
        <v>0</v>
      </c>
      <c r="F24" s="24">
        <f t="shared" si="2"/>
        <v>0</v>
      </c>
      <c r="I24" s="4">
        <f>B25+(B25*(Kalkulator!$P$18/100))</f>
        <v>111477</v>
      </c>
      <c r="J24" s="4">
        <f t="shared" si="3"/>
        <v>9289.75</v>
      </c>
      <c r="K24" s="4">
        <f t="shared" si="4"/>
        <v>111477</v>
      </c>
      <c r="L24">
        <f t="shared" si="5"/>
        <v>1</v>
      </c>
    </row>
    <row r="25" spans="1:12">
      <c r="A25">
        <v>2057</v>
      </c>
      <c r="B25" s="17">
        <f>B26+(B26*(IF($G$1="Prisstigning fra 'Forsiden'",Kalkulator!$P$18,G25)/100))</f>
        <v>111477</v>
      </c>
      <c r="C25" s="16">
        <f t="shared" si="0"/>
        <v>0</v>
      </c>
      <c r="D25">
        <v>0</v>
      </c>
      <c r="E25" s="9">
        <f t="shared" si="1"/>
        <v>0</v>
      </c>
      <c r="F25" s="24">
        <f t="shared" si="2"/>
        <v>0</v>
      </c>
      <c r="I25" s="4">
        <f>B26+(B26*(Kalkulator!$P$18/100))</f>
        <v>111477</v>
      </c>
      <c r="J25" s="4">
        <f t="shared" si="3"/>
        <v>9289.75</v>
      </c>
      <c r="K25" s="4">
        <f t="shared" si="4"/>
        <v>111477</v>
      </c>
      <c r="L25">
        <f t="shared" si="5"/>
        <v>1</v>
      </c>
    </row>
    <row r="26" spans="1:12">
      <c r="A26">
        <v>2056</v>
      </c>
      <c r="B26" s="17">
        <f>B27+(B27*(IF($G$1="Prisstigning fra 'Forsiden'",Kalkulator!$P$18,G26)/100))</f>
        <v>111477</v>
      </c>
      <c r="C26" s="16">
        <f t="shared" si="0"/>
        <v>0</v>
      </c>
      <c r="D26">
        <v>0</v>
      </c>
      <c r="E26" s="9">
        <f t="shared" si="1"/>
        <v>0</v>
      </c>
      <c r="F26" s="24">
        <f t="shared" si="2"/>
        <v>0</v>
      </c>
      <c r="I26" s="4">
        <f>B27+(B27*(Kalkulator!$P$18/100))</f>
        <v>111477</v>
      </c>
      <c r="J26" s="4">
        <f t="shared" si="3"/>
        <v>9289.75</v>
      </c>
      <c r="K26" s="4">
        <f t="shared" si="4"/>
        <v>111477</v>
      </c>
      <c r="L26">
        <f t="shared" si="5"/>
        <v>1</v>
      </c>
    </row>
    <row r="27" spans="1:12">
      <c r="A27">
        <v>2055</v>
      </c>
      <c r="B27" s="17">
        <f>B28+(B28*(IF($G$1="Prisstigning fra 'Forsiden'",Kalkulator!$P$18,G27)/100))</f>
        <v>111477</v>
      </c>
      <c r="C27" s="16">
        <f t="shared" si="0"/>
        <v>0</v>
      </c>
      <c r="D27">
        <v>0</v>
      </c>
      <c r="E27" s="9">
        <f t="shared" si="1"/>
        <v>0</v>
      </c>
      <c r="F27" s="24">
        <f t="shared" si="2"/>
        <v>0</v>
      </c>
      <c r="I27" s="4">
        <f>B28+(B28*(Kalkulator!$P$18/100))</f>
        <v>111477</v>
      </c>
      <c r="J27" s="4">
        <f t="shared" si="3"/>
        <v>9289.75</v>
      </c>
      <c r="K27" s="4">
        <f t="shared" si="4"/>
        <v>111477</v>
      </c>
      <c r="L27">
        <f t="shared" si="5"/>
        <v>1</v>
      </c>
    </row>
    <row r="28" spans="1:12">
      <c r="A28">
        <v>2054</v>
      </c>
      <c r="B28" s="17">
        <f>B29+(B29*(IF($G$1="Prisstigning fra 'Forsiden'",Kalkulator!$P$18,G28)/100))</f>
        <v>111477</v>
      </c>
      <c r="C28" s="16">
        <f t="shared" si="0"/>
        <v>0</v>
      </c>
      <c r="D28">
        <v>0</v>
      </c>
      <c r="E28" s="9">
        <f t="shared" si="1"/>
        <v>0</v>
      </c>
      <c r="F28" s="24">
        <f t="shared" si="2"/>
        <v>0</v>
      </c>
      <c r="I28" s="4">
        <f>B29+(B29*(Kalkulator!$P$18/100))</f>
        <v>111477</v>
      </c>
      <c r="J28" s="4">
        <f t="shared" si="3"/>
        <v>9289.75</v>
      </c>
      <c r="K28" s="4">
        <f t="shared" si="4"/>
        <v>111477</v>
      </c>
      <c r="L28">
        <f t="shared" si="5"/>
        <v>1</v>
      </c>
    </row>
    <row r="29" spans="1:12">
      <c r="A29">
        <v>2053</v>
      </c>
      <c r="B29" s="17">
        <f>B30+(B30*(IF($G$1="Prisstigning fra 'Forsiden'",Kalkulator!$P$18,G29)/100))</f>
        <v>111477</v>
      </c>
      <c r="C29" s="16">
        <f t="shared" si="0"/>
        <v>0</v>
      </c>
      <c r="D29">
        <v>0</v>
      </c>
      <c r="E29" s="9">
        <f t="shared" si="1"/>
        <v>0</v>
      </c>
      <c r="F29" s="24">
        <f t="shared" si="2"/>
        <v>0</v>
      </c>
      <c r="I29" s="4">
        <f>B30+(B30*(Kalkulator!$P$18/100))</f>
        <v>111477</v>
      </c>
      <c r="J29" s="4">
        <f t="shared" si="3"/>
        <v>9289.75</v>
      </c>
      <c r="K29" s="4">
        <f t="shared" si="4"/>
        <v>111477</v>
      </c>
      <c r="L29">
        <f t="shared" si="5"/>
        <v>1</v>
      </c>
    </row>
    <row r="30" spans="1:12">
      <c r="A30">
        <v>2052</v>
      </c>
      <c r="B30" s="17">
        <f>B31+(B31*(IF($G$1="Prisstigning fra 'Forsiden'",Kalkulator!$P$18,G30)/100))</f>
        <v>111477</v>
      </c>
      <c r="C30" s="16">
        <f t="shared" si="0"/>
        <v>0</v>
      </c>
      <c r="D30">
        <v>0</v>
      </c>
      <c r="E30" s="9">
        <f t="shared" si="1"/>
        <v>0</v>
      </c>
      <c r="F30" s="24">
        <f t="shared" si="2"/>
        <v>0</v>
      </c>
      <c r="I30" s="4">
        <f>B31+(B31*(Kalkulator!$P$18/100))</f>
        <v>111477</v>
      </c>
      <c r="J30" s="4">
        <f t="shared" si="3"/>
        <v>9289.75</v>
      </c>
      <c r="K30" s="4">
        <f t="shared" si="4"/>
        <v>111477</v>
      </c>
      <c r="L30">
        <f t="shared" si="5"/>
        <v>1</v>
      </c>
    </row>
    <row r="31" spans="1:12">
      <c r="A31">
        <v>2051</v>
      </c>
      <c r="B31" s="17">
        <f>B32+(B32*(IF($G$1="Prisstigning fra 'Forsiden'",Kalkulator!$P$18,G31)/100))</f>
        <v>111477</v>
      </c>
      <c r="C31" s="16">
        <f t="shared" si="0"/>
        <v>0</v>
      </c>
      <c r="D31">
        <v>0</v>
      </c>
      <c r="E31" s="9">
        <f t="shared" si="1"/>
        <v>0</v>
      </c>
      <c r="F31" s="24">
        <f t="shared" si="2"/>
        <v>0</v>
      </c>
      <c r="I31" s="4">
        <f>B32+(B32*(Kalkulator!$P$18/100))</f>
        <v>111477</v>
      </c>
      <c r="J31" s="4">
        <f t="shared" si="3"/>
        <v>9289.75</v>
      </c>
      <c r="K31" s="4">
        <f t="shared" si="4"/>
        <v>111477</v>
      </c>
      <c r="L31">
        <f t="shared" si="5"/>
        <v>1</v>
      </c>
    </row>
    <row r="32" spans="1:12">
      <c r="A32">
        <v>2050</v>
      </c>
      <c r="B32" s="17">
        <f>B33+(B33*(IF($G$1="Prisstigning fra 'Forsiden'",Kalkulator!$P$18,G32)/100))</f>
        <v>111477</v>
      </c>
      <c r="C32" s="16">
        <f t="shared" si="0"/>
        <v>0</v>
      </c>
      <c r="D32">
        <v>0</v>
      </c>
      <c r="E32" s="9">
        <f t="shared" si="1"/>
        <v>0</v>
      </c>
      <c r="F32" s="24">
        <f t="shared" si="2"/>
        <v>0</v>
      </c>
      <c r="I32" s="4">
        <f>B33+(B33*(Kalkulator!$P$18/100))</f>
        <v>111477</v>
      </c>
      <c r="J32" s="4">
        <f t="shared" si="3"/>
        <v>9289.75</v>
      </c>
      <c r="K32" s="4">
        <f t="shared" si="4"/>
        <v>111477</v>
      </c>
      <c r="L32">
        <f t="shared" si="5"/>
        <v>1</v>
      </c>
    </row>
    <row r="33" spans="1:15">
      <c r="A33">
        <v>2049</v>
      </c>
      <c r="B33" s="17">
        <f>B34+(B34*(IF($G$1="Prisstigning fra 'Forsiden'",Kalkulator!$P$18,G33)/100))</f>
        <v>111477</v>
      </c>
      <c r="C33" s="16">
        <f t="shared" si="0"/>
        <v>0</v>
      </c>
      <c r="D33">
        <v>0</v>
      </c>
      <c r="E33" s="9">
        <f t="shared" si="1"/>
        <v>0</v>
      </c>
      <c r="F33" s="24">
        <f t="shared" si="2"/>
        <v>0</v>
      </c>
      <c r="I33" s="4">
        <f>B34+(B34*(Kalkulator!$P$18/100))</f>
        <v>111477</v>
      </c>
      <c r="J33" s="4">
        <f t="shared" si="3"/>
        <v>9289.75</v>
      </c>
      <c r="K33" s="4">
        <f t="shared" si="4"/>
        <v>111477</v>
      </c>
      <c r="L33">
        <f t="shared" si="5"/>
        <v>1</v>
      </c>
    </row>
    <row r="34" spans="1:15">
      <c r="A34">
        <v>2048</v>
      </c>
      <c r="B34" s="17">
        <f>B35+(B35*(IF($G$1="Prisstigning fra 'Forsiden'",Kalkulator!$P$18,G34)/100))</f>
        <v>111477</v>
      </c>
      <c r="C34" s="16">
        <f t="shared" si="0"/>
        <v>0</v>
      </c>
      <c r="D34">
        <v>0</v>
      </c>
      <c r="E34" s="9">
        <f t="shared" si="1"/>
        <v>0</v>
      </c>
      <c r="F34" s="24">
        <f t="shared" si="2"/>
        <v>0</v>
      </c>
      <c r="I34" s="4">
        <f>B35+(B35*(Kalkulator!$P$18/100))</f>
        <v>111477</v>
      </c>
      <c r="J34" s="4">
        <f t="shared" si="3"/>
        <v>9289.75</v>
      </c>
      <c r="K34" s="4">
        <f t="shared" si="4"/>
        <v>111477</v>
      </c>
      <c r="L34">
        <f t="shared" si="5"/>
        <v>1</v>
      </c>
    </row>
    <row r="35" spans="1:15">
      <c r="A35">
        <v>2047</v>
      </c>
      <c r="B35" s="17">
        <f>B36+(B36*(IF($G$1="Prisstigning fra 'Forsiden'",Kalkulator!$P$18,G35)/100))</f>
        <v>111477</v>
      </c>
      <c r="C35" s="16">
        <f t="shared" si="0"/>
        <v>0</v>
      </c>
      <c r="D35">
        <v>0</v>
      </c>
      <c r="E35" s="9">
        <f t="shared" si="1"/>
        <v>0</v>
      </c>
      <c r="F35" s="24">
        <f t="shared" si="2"/>
        <v>0</v>
      </c>
      <c r="I35" s="4">
        <f>B36+(B36*(Kalkulator!$P$18/100))</f>
        <v>111477</v>
      </c>
      <c r="J35" s="4">
        <f t="shared" si="3"/>
        <v>9289.75</v>
      </c>
      <c r="K35" s="4">
        <f t="shared" si="4"/>
        <v>111477</v>
      </c>
      <c r="L35">
        <f t="shared" si="5"/>
        <v>1</v>
      </c>
    </row>
    <row r="36" spans="1:15">
      <c r="A36">
        <v>2046</v>
      </c>
      <c r="B36" s="17">
        <f>B37+(B37*(IF($G$1="Prisstigning fra 'Forsiden'",Kalkulator!$P$18,G36)/100))</f>
        <v>111477</v>
      </c>
      <c r="C36" s="16">
        <f t="shared" si="0"/>
        <v>0</v>
      </c>
      <c r="D36">
        <v>0</v>
      </c>
      <c r="E36" s="9">
        <f t="shared" si="1"/>
        <v>0</v>
      </c>
      <c r="F36" s="24">
        <f t="shared" si="2"/>
        <v>0</v>
      </c>
      <c r="I36" s="4">
        <f>B37+(B37*(Kalkulator!$P$18/100))</f>
        <v>111477</v>
      </c>
      <c r="J36" s="4">
        <f t="shared" si="3"/>
        <v>9289.75</v>
      </c>
      <c r="K36" s="4">
        <f t="shared" si="4"/>
        <v>111477</v>
      </c>
      <c r="L36">
        <f t="shared" si="5"/>
        <v>1</v>
      </c>
    </row>
    <row r="37" spans="1:15">
      <c r="A37">
        <v>2045</v>
      </c>
      <c r="B37" s="17">
        <f>B38+(B38*(IF($G$1="Prisstigning fra 'Forsiden'",Kalkulator!$P$18,G37)/100))</f>
        <v>111477</v>
      </c>
      <c r="C37" s="16">
        <f t="shared" si="0"/>
        <v>0</v>
      </c>
      <c r="D37">
        <v>0</v>
      </c>
      <c r="E37" s="9">
        <f t="shared" si="1"/>
        <v>0</v>
      </c>
      <c r="F37" s="24">
        <f t="shared" si="2"/>
        <v>0</v>
      </c>
      <c r="I37" s="4">
        <f>B38+(B38*(Kalkulator!$P$18/100))</f>
        <v>111477</v>
      </c>
      <c r="J37" s="4">
        <f t="shared" si="3"/>
        <v>9289.75</v>
      </c>
      <c r="K37" s="4">
        <f t="shared" si="4"/>
        <v>111477</v>
      </c>
      <c r="L37">
        <f t="shared" si="5"/>
        <v>1</v>
      </c>
    </row>
    <row r="38" spans="1:15">
      <c r="A38">
        <v>2044</v>
      </c>
      <c r="B38" s="17">
        <f>B39+(B39*(IF($G$1="Prisstigning fra 'Forsiden'",Kalkulator!$P$18,G38)/100))</f>
        <v>111477</v>
      </c>
      <c r="C38" s="16">
        <f t="shared" si="0"/>
        <v>0</v>
      </c>
      <c r="D38">
        <v>0</v>
      </c>
      <c r="E38" s="9">
        <f t="shared" si="1"/>
        <v>0</v>
      </c>
      <c r="F38" s="24">
        <f t="shared" si="2"/>
        <v>0</v>
      </c>
      <c r="I38" s="4">
        <f>B39+(B39*(Kalkulator!$P$18/100))</f>
        <v>111477</v>
      </c>
      <c r="J38" s="4">
        <f t="shared" si="3"/>
        <v>9289.75</v>
      </c>
      <c r="K38" s="4">
        <f t="shared" si="4"/>
        <v>111477</v>
      </c>
      <c r="L38">
        <f t="shared" si="5"/>
        <v>1</v>
      </c>
    </row>
    <row r="39" spans="1:15">
      <c r="A39">
        <v>2043</v>
      </c>
      <c r="B39" s="17">
        <f>B40+(B40*(IF($G$1="Prisstigning fra 'Forsiden'",Kalkulator!$P$18,G39)/100))</f>
        <v>111477</v>
      </c>
      <c r="C39" s="16">
        <f t="shared" si="0"/>
        <v>0</v>
      </c>
      <c r="D39">
        <v>0</v>
      </c>
      <c r="E39" s="9">
        <f t="shared" si="1"/>
        <v>0</v>
      </c>
      <c r="F39" s="24">
        <f t="shared" si="2"/>
        <v>0</v>
      </c>
      <c r="I39" s="4">
        <f>B40+(B40*(Kalkulator!$P$18/100))</f>
        <v>111477</v>
      </c>
      <c r="J39" s="4">
        <f t="shared" si="3"/>
        <v>9289.75</v>
      </c>
      <c r="K39" s="4">
        <f t="shared" si="4"/>
        <v>111477</v>
      </c>
      <c r="L39">
        <f t="shared" si="5"/>
        <v>1</v>
      </c>
    </row>
    <row r="40" spans="1:15">
      <c r="A40">
        <v>2042</v>
      </c>
      <c r="B40" s="17">
        <f>B41+(B41*(IF($G$1="Prisstigning fra 'Forsiden'",Kalkulator!$P$18,G40)/100))</f>
        <v>111477</v>
      </c>
      <c r="C40" s="16">
        <f t="shared" si="0"/>
        <v>0</v>
      </c>
      <c r="D40">
        <v>0</v>
      </c>
      <c r="E40" s="9">
        <f t="shared" si="1"/>
        <v>0</v>
      </c>
      <c r="F40" s="24">
        <f t="shared" si="2"/>
        <v>0</v>
      </c>
      <c r="I40" s="4">
        <f>B41+(B41*(Kalkulator!$P$18/100))</f>
        <v>111477</v>
      </c>
      <c r="J40" s="4">
        <f t="shared" si="3"/>
        <v>9289.75</v>
      </c>
      <c r="K40" s="4">
        <f t="shared" si="4"/>
        <v>111477</v>
      </c>
      <c r="L40">
        <f t="shared" si="5"/>
        <v>1</v>
      </c>
    </row>
    <row r="41" spans="1:15">
      <c r="A41">
        <v>2041</v>
      </c>
      <c r="B41" s="17">
        <f>B42+(B42*(IF($G$1="Prisstigning fra 'Forsiden'",Kalkulator!$P$18,G41)/100))</f>
        <v>111477</v>
      </c>
      <c r="C41" s="16">
        <f t="shared" si="0"/>
        <v>0</v>
      </c>
      <c r="D41">
        <v>0</v>
      </c>
      <c r="E41" s="9">
        <f t="shared" si="1"/>
        <v>0</v>
      </c>
      <c r="F41" s="24">
        <f t="shared" si="2"/>
        <v>0</v>
      </c>
      <c r="I41" s="4">
        <f>B42+(B42*(Kalkulator!$P$18/100))</f>
        <v>111477</v>
      </c>
      <c r="J41" s="4">
        <f t="shared" si="3"/>
        <v>9289.75</v>
      </c>
      <c r="K41" s="4">
        <f t="shared" si="4"/>
        <v>111477</v>
      </c>
      <c r="L41">
        <f t="shared" si="5"/>
        <v>1</v>
      </c>
    </row>
    <row r="42" spans="1:15">
      <c r="A42">
        <v>2040</v>
      </c>
      <c r="B42" s="17">
        <f>B43+(B43*(IF($G$1="Prisstigning fra 'Forsiden'",Kalkulator!$P$18,G42)/100))</f>
        <v>111477</v>
      </c>
      <c r="C42" s="16">
        <f t="shared" si="0"/>
        <v>0</v>
      </c>
      <c r="D42">
        <v>0</v>
      </c>
      <c r="E42" s="9">
        <f t="shared" si="1"/>
        <v>0</v>
      </c>
      <c r="F42" s="24">
        <f t="shared" si="2"/>
        <v>0</v>
      </c>
      <c r="I42" s="4">
        <f>B43+(B43*(Kalkulator!$P$18/100))</f>
        <v>111477</v>
      </c>
      <c r="J42" s="4">
        <f t="shared" si="3"/>
        <v>9289.75</v>
      </c>
      <c r="K42" s="4">
        <f t="shared" si="4"/>
        <v>111477</v>
      </c>
      <c r="L42">
        <f t="shared" si="5"/>
        <v>1</v>
      </c>
    </row>
    <row r="43" spans="1:15">
      <c r="A43">
        <v>2039</v>
      </c>
      <c r="B43" s="17">
        <f>B44+(B44*(IF($G$1="Prisstigning fra 'Forsiden'",Kalkulator!$P$18,G43)/100))</f>
        <v>111477</v>
      </c>
      <c r="C43" s="16">
        <f t="shared" si="0"/>
        <v>0</v>
      </c>
      <c r="D43">
        <v>0</v>
      </c>
      <c r="E43" s="9">
        <f t="shared" si="1"/>
        <v>0</v>
      </c>
      <c r="F43" s="24">
        <f t="shared" si="2"/>
        <v>0</v>
      </c>
      <c r="I43" s="4">
        <f>B44+(B44*(Kalkulator!$P$18/100))</f>
        <v>111477</v>
      </c>
      <c r="J43" s="4">
        <f t="shared" si="3"/>
        <v>9289.75</v>
      </c>
      <c r="K43" s="4">
        <f t="shared" si="4"/>
        <v>111477</v>
      </c>
      <c r="L43">
        <f t="shared" si="5"/>
        <v>1</v>
      </c>
    </row>
    <row r="44" spans="1:15">
      <c r="A44">
        <v>2038</v>
      </c>
      <c r="B44" s="17">
        <f>B45+(B45*(IF($G$1="Prisstigning fra 'Forsiden'",Kalkulator!$P$18,G44)/100))</f>
        <v>111477</v>
      </c>
      <c r="C44" s="16">
        <f t="shared" si="0"/>
        <v>0</v>
      </c>
      <c r="D44">
        <v>0</v>
      </c>
      <c r="E44" s="9">
        <f t="shared" si="1"/>
        <v>0</v>
      </c>
      <c r="F44" s="24">
        <f t="shared" si="2"/>
        <v>0</v>
      </c>
      <c r="I44" s="4">
        <f>B45+(B45*(Kalkulator!$P$18/100))</f>
        <v>111477</v>
      </c>
      <c r="J44" s="4">
        <f t="shared" si="3"/>
        <v>9289.75</v>
      </c>
      <c r="K44" s="4">
        <f t="shared" si="4"/>
        <v>111477</v>
      </c>
      <c r="L44">
        <f t="shared" si="5"/>
        <v>1</v>
      </c>
      <c r="M44" s="3"/>
      <c r="O44" t="str">
        <f ca="1">CONCATENATE("Oppslag årlig vekst i % for ",IF(MONTH(TODAY())&lt;5,YEAR(TODAY())-1,YEAR(TODAY())))</f>
        <v>Oppslag årlig vekst i % for 2023</v>
      </c>
    </row>
    <row r="45" spans="1:15">
      <c r="A45">
        <v>2037</v>
      </c>
      <c r="B45" s="17">
        <f>B46+(B46*(IF($G$1="Prisstigning fra 'Forsiden'",Kalkulator!$P$18,G45)/100))</f>
        <v>111477</v>
      </c>
      <c r="C45" s="16">
        <f t="shared" si="0"/>
        <v>0</v>
      </c>
      <c r="D45">
        <v>0</v>
      </c>
      <c r="E45" s="9">
        <f t="shared" si="1"/>
        <v>0</v>
      </c>
      <c r="F45" s="24">
        <f t="shared" si="2"/>
        <v>0</v>
      </c>
      <c r="I45" s="4">
        <f>B46+(B46*(Kalkulator!$P$18/100))</f>
        <v>111477</v>
      </c>
      <c r="J45" s="4">
        <f t="shared" si="3"/>
        <v>9289.75</v>
      </c>
      <c r="K45" s="4">
        <f t="shared" si="4"/>
        <v>111477</v>
      </c>
      <c r="L45">
        <f t="shared" si="5"/>
        <v>1</v>
      </c>
      <c r="M45" s="3"/>
      <c r="O45">
        <f ca="1">VLOOKUP(IF(MONTH(TODAY())&lt;5,YEAR(TODAY())-1,YEAR(TODAY())),Grunnbeløpstabell!$A$2:$L$128,3,FALSE)</f>
        <v>0</v>
      </c>
    </row>
    <row r="46" spans="1:15">
      <c r="A46">
        <v>2036</v>
      </c>
      <c r="B46" s="17">
        <f>B47+(B47*(IF($G$1="Prisstigning fra 'Forsiden'",Kalkulator!$P$18,G46)/100))</f>
        <v>111477</v>
      </c>
      <c r="C46" s="16">
        <f t="shared" si="0"/>
        <v>0</v>
      </c>
      <c r="D46">
        <v>0</v>
      </c>
      <c r="E46" s="9">
        <f t="shared" si="1"/>
        <v>0</v>
      </c>
      <c r="F46" s="24">
        <f t="shared" si="2"/>
        <v>0</v>
      </c>
      <c r="I46" s="4">
        <f>B47+(B47*(Kalkulator!$P$18/100))</f>
        <v>111477</v>
      </c>
      <c r="J46" s="4">
        <f t="shared" si="3"/>
        <v>9289.75</v>
      </c>
      <c r="K46" s="4">
        <f t="shared" si="4"/>
        <v>111477</v>
      </c>
      <c r="L46">
        <f t="shared" si="5"/>
        <v>1</v>
      </c>
      <c r="M46" s="3"/>
    </row>
    <row r="47" spans="1:15">
      <c r="A47">
        <v>2035</v>
      </c>
      <c r="B47" s="17">
        <f>B48+(B48*(IF($G$1="Prisstigning fra 'Forsiden'",Kalkulator!$P$18,G47)/100))</f>
        <v>111477</v>
      </c>
      <c r="C47" s="16">
        <f t="shared" si="0"/>
        <v>0</v>
      </c>
      <c r="D47">
        <v>0</v>
      </c>
      <c r="E47" s="9">
        <f t="shared" si="1"/>
        <v>0</v>
      </c>
      <c r="F47" s="24">
        <f t="shared" si="2"/>
        <v>0</v>
      </c>
      <c r="I47" s="4">
        <f>B48+(B48*(Kalkulator!$P$18/100))</f>
        <v>111477</v>
      </c>
      <c r="J47" s="4">
        <f t="shared" si="3"/>
        <v>9289.75</v>
      </c>
      <c r="K47" s="4">
        <f t="shared" si="4"/>
        <v>111477</v>
      </c>
      <c r="L47">
        <f t="shared" si="5"/>
        <v>1</v>
      </c>
      <c r="M47" s="3"/>
    </row>
    <row r="48" spans="1:15">
      <c r="A48">
        <v>2034</v>
      </c>
      <c r="B48" s="17">
        <f>B49+(B49*(IF($G$1="Prisstigning fra 'Forsiden'",Kalkulator!$P$18,G48)/100))</f>
        <v>111477</v>
      </c>
      <c r="C48" s="16">
        <f t="shared" si="0"/>
        <v>0</v>
      </c>
      <c r="D48">
        <v>0</v>
      </c>
      <c r="E48" s="9">
        <f t="shared" si="1"/>
        <v>0</v>
      </c>
      <c r="F48" s="24">
        <f t="shared" si="2"/>
        <v>0</v>
      </c>
      <c r="I48" s="4">
        <f>B49+(B49*(Kalkulator!$P$18/100))</f>
        <v>111477</v>
      </c>
      <c r="J48" s="4">
        <f t="shared" si="3"/>
        <v>9289.75</v>
      </c>
      <c r="K48" s="4">
        <f t="shared" si="4"/>
        <v>111477</v>
      </c>
      <c r="L48">
        <f t="shared" si="5"/>
        <v>1</v>
      </c>
      <c r="M48" s="3"/>
    </row>
    <row r="49" spans="1:16">
      <c r="A49">
        <v>2033</v>
      </c>
      <c r="B49" s="17">
        <f>B50+(B50*(IF($G$1="Prisstigning fra 'Forsiden'",Kalkulator!$P$18,G49)/100))</f>
        <v>111477</v>
      </c>
      <c r="C49" s="16">
        <f t="shared" si="0"/>
        <v>0</v>
      </c>
      <c r="D49">
        <v>0</v>
      </c>
      <c r="E49" s="9">
        <f t="shared" si="1"/>
        <v>0</v>
      </c>
      <c r="F49" s="24">
        <f t="shared" si="2"/>
        <v>0</v>
      </c>
      <c r="I49" s="4">
        <f>B50+(B50*(Kalkulator!$P$18/100))</f>
        <v>111477</v>
      </c>
      <c r="J49" s="4">
        <f t="shared" si="3"/>
        <v>9289.75</v>
      </c>
      <c r="K49" s="4">
        <f t="shared" si="4"/>
        <v>111477</v>
      </c>
      <c r="L49">
        <f t="shared" si="5"/>
        <v>1</v>
      </c>
      <c r="M49" s="3"/>
    </row>
    <row r="50" spans="1:16">
      <c r="A50">
        <v>2032</v>
      </c>
      <c r="B50" s="17">
        <f>B51+(B51*(IF($G$1="Prisstigning fra 'Forsiden'",Kalkulator!$P$18,G50)/100))</f>
        <v>111477</v>
      </c>
      <c r="C50" s="16">
        <f t="shared" si="0"/>
        <v>0</v>
      </c>
      <c r="D50">
        <v>0</v>
      </c>
      <c r="E50" s="9">
        <f t="shared" si="1"/>
        <v>0</v>
      </c>
      <c r="F50" s="24">
        <f t="shared" si="2"/>
        <v>0</v>
      </c>
      <c r="I50" s="4">
        <f>B51+(B51*(Kalkulator!$P$18/100))</f>
        <v>111477</v>
      </c>
      <c r="J50" s="4">
        <f t="shared" si="3"/>
        <v>9289.75</v>
      </c>
      <c r="K50" s="4">
        <f t="shared" si="4"/>
        <v>111477</v>
      </c>
      <c r="L50">
        <f t="shared" si="5"/>
        <v>1</v>
      </c>
      <c r="M50" s="3"/>
      <c r="O50" s="245" t="s">
        <v>34</v>
      </c>
      <c r="P50" s="245"/>
    </row>
    <row r="51" spans="1:16">
      <c r="A51">
        <v>2031</v>
      </c>
      <c r="B51" s="17">
        <f>B52+(B52*(IF($G$1="Prisstigning fra 'Forsiden'",Kalkulator!$P$18,G51)/100))</f>
        <v>111477</v>
      </c>
      <c r="C51" s="16">
        <f t="shared" si="0"/>
        <v>0</v>
      </c>
      <c r="D51">
        <v>0</v>
      </c>
      <c r="E51" s="9">
        <f t="shared" si="1"/>
        <v>0</v>
      </c>
      <c r="F51" s="24">
        <f t="shared" si="2"/>
        <v>0</v>
      </c>
      <c r="I51" s="4">
        <f>B52+(B52*(Kalkulator!$P$18/100))</f>
        <v>111477</v>
      </c>
      <c r="J51" s="4">
        <f t="shared" si="3"/>
        <v>9289.75</v>
      </c>
      <c r="K51" s="4">
        <f t="shared" si="4"/>
        <v>111477</v>
      </c>
      <c r="L51">
        <f t="shared" si="5"/>
        <v>1</v>
      </c>
      <c r="M51" s="3"/>
      <c r="O51" s="245"/>
      <c r="P51" s="245"/>
    </row>
    <row r="52" spans="1:16">
      <c r="A52">
        <v>2030</v>
      </c>
      <c r="B52" s="17">
        <f>B53+(B53*(IF($G$1="Prisstigning fra 'Forsiden'",Kalkulator!$P$18,G52)/100))</f>
        <v>111477</v>
      </c>
      <c r="C52" s="16">
        <f t="shared" si="0"/>
        <v>0</v>
      </c>
      <c r="D52">
        <v>0</v>
      </c>
      <c r="E52" s="9">
        <f t="shared" si="1"/>
        <v>0</v>
      </c>
      <c r="F52" s="24">
        <f t="shared" si="2"/>
        <v>0</v>
      </c>
      <c r="I52" s="4">
        <f>B53+(B53*(Kalkulator!$P$18/100))</f>
        <v>111477</v>
      </c>
      <c r="J52" s="4">
        <f t="shared" si="3"/>
        <v>9289.75</v>
      </c>
      <c r="K52" s="4">
        <f t="shared" si="4"/>
        <v>111477</v>
      </c>
      <c r="L52">
        <f t="shared" si="5"/>
        <v>1</v>
      </c>
      <c r="M52" s="3"/>
      <c r="O52" s="246">
        <f>L129/O129</f>
        <v>1.0305867971014488</v>
      </c>
      <c r="P52" s="246"/>
    </row>
    <row r="53" spans="1:16">
      <c r="A53">
        <v>2029</v>
      </c>
      <c r="B53" s="17">
        <f>B54+(B54*(IF($G$1="Prisstigning fra 'Forsiden'",Kalkulator!$P$18,G53)/100))</f>
        <v>111477</v>
      </c>
      <c r="C53" s="16">
        <f t="shared" si="0"/>
        <v>0</v>
      </c>
      <c r="D53">
        <v>0</v>
      </c>
      <c r="E53" s="9">
        <f t="shared" si="1"/>
        <v>0</v>
      </c>
      <c r="F53" s="24">
        <f t="shared" si="2"/>
        <v>0</v>
      </c>
      <c r="I53" s="4">
        <f>B54+(B54*(Kalkulator!$P$18/100))</f>
        <v>111477</v>
      </c>
      <c r="J53" s="4">
        <f t="shared" si="3"/>
        <v>9289.75</v>
      </c>
      <c r="K53" s="4">
        <f t="shared" si="4"/>
        <v>111477</v>
      </c>
      <c r="L53">
        <f t="shared" si="5"/>
        <v>1</v>
      </c>
      <c r="M53" s="3"/>
    </row>
    <row r="54" spans="1:16">
      <c r="A54">
        <v>2028</v>
      </c>
      <c r="B54" s="17">
        <f>B55+(B55*(IF($G$1="Prisstigning fra 'Forsiden'",Kalkulator!$P$18,G54)/100))</f>
        <v>111477</v>
      </c>
      <c r="C54" s="16">
        <f t="shared" si="0"/>
        <v>0</v>
      </c>
      <c r="D54">
        <v>0</v>
      </c>
      <c r="E54" s="9">
        <f t="shared" si="1"/>
        <v>0</v>
      </c>
      <c r="F54" s="24">
        <f t="shared" si="2"/>
        <v>0</v>
      </c>
      <c r="G54">
        <v>2</v>
      </c>
      <c r="I54" s="4">
        <f>B55+(B55*(Kalkulator!$P$18/100))</f>
        <v>111477</v>
      </c>
      <c r="J54" s="4">
        <f t="shared" si="3"/>
        <v>9289.75</v>
      </c>
      <c r="K54" s="4">
        <f t="shared" si="4"/>
        <v>111477</v>
      </c>
      <c r="L54">
        <f t="shared" si="5"/>
        <v>1</v>
      </c>
      <c r="M54" s="3"/>
    </row>
    <row r="55" spans="1:16">
      <c r="A55">
        <v>2027</v>
      </c>
      <c r="B55" s="17">
        <f>B56+(B56*(IF($G$1="Prisstigning fra 'Forsiden'",Kalkulator!$P$18,G55)/100))</f>
        <v>111477</v>
      </c>
      <c r="C55" s="16">
        <f t="shared" si="0"/>
        <v>0</v>
      </c>
      <c r="D55">
        <v>0</v>
      </c>
      <c r="E55" s="9">
        <f t="shared" si="1"/>
        <v>0</v>
      </c>
      <c r="F55" s="24">
        <f t="shared" si="2"/>
        <v>0</v>
      </c>
      <c r="G55">
        <v>2.5</v>
      </c>
      <c r="I55" s="4">
        <f>B56+(B56*(Kalkulator!$P$18/100))</f>
        <v>111477</v>
      </c>
      <c r="J55" s="4">
        <f t="shared" si="3"/>
        <v>9289.75</v>
      </c>
      <c r="K55" s="4">
        <f t="shared" si="4"/>
        <v>111477</v>
      </c>
      <c r="L55">
        <f t="shared" si="5"/>
        <v>1</v>
      </c>
      <c r="M55" s="3"/>
    </row>
    <row r="56" spans="1:16">
      <c r="A56">
        <v>2026</v>
      </c>
      <c r="B56" s="17">
        <f>B57+(B57*(IF($G$1="Prisstigning fra 'Forsiden'",Kalkulator!$P$18,G56)/100))</f>
        <v>111477</v>
      </c>
      <c r="C56" s="16">
        <f t="shared" si="0"/>
        <v>0</v>
      </c>
      <c r="D56">
        <v>0</v>
      </c>
      <c r="E56" s="9">
        <f t="shared" si="1"/>
        <v>0</v>
      </c>
      <c r="F56" s="24">
        <f t="shared" si="2"/>
        <v>0</v>
      </c>
      <c r="G56">
        <v>3</v>
      </c>
      <c r="I56" s="4">
        <f>B57+(B57*(Kalkulator!$P$18/100))</f>
        <v>111477</v>
      </c>
      <c r="J56" s="4">
        <f t="shared" si="3"/>
        <v>9289.75</v>
      </c>
      <c r="K56" s="4">
        <f t="shared" si="4"/>
        <v>111477</v>
      </c>
      <c r="L56">
        <f t="shared" si="5"/>
        <v>1</v>
      </c>
      <c r="M56" s="3"/>
    </row>
    <row r="57" spans="1:16">
      <c r="A57">
        <v>2025</v>
      </c>
      <c r="B57" s="17">
        <f>B58+(B58*(IF($G$1="Prisstigning fra 'Forsiden'",Kalkulator!$P$18,G57)/100))</f>
        <v>111477</v>
      </c>
      <c r="C57" s="16">
        <f t="shared" si="0"/>
        <v>0</v>
      </c>
      <c r="D57">
        <v>0</v>
      </c>
      <c r="E57" s="9">
        <f t="shared" si="1"/>
        <v>0</v>
      </c>
      <c r="F57" s="24">
        <f t="shared" si="2"/>
        <v>0</v>
      </c>
      <c r="G57">
        <v>2.7</v>
      </c>
      <c r="I57" s="4">
        <f>B58+(B58*(Kalkulator!$P$18/100))</f>
        <v>111477</v>
      </c>
      <c r="J57" s="4">
        <f t="shared" si="3"/>
        <v>9289.75</v>
      </c>
      <c r="K57" s="4">
        <f t="shared" si="4"/>
        <v>111477</v>
      </c>
      <c r="L57">
        <f t="shared" si="5"/>
        <v>1</v>
      </c>
      <c r="M57" s="3"/>
    </row>
    <row r="58" spans="1:16">
      <c r="A58">
        <v>2024</v>
      </c>
      <c r="B58" s="17">
        <f>B59+(B59*(IF($G$1="Prisstigning fra 'Forsiden'",Kalkulator!$P$18,G58)/100))</f>
        <v>111477</v>
      </c>
      <c r="C58" s="16">
        <f t="shared" si="0"/>
        <v>0</v>
      </c>
      <c r="D58">
        <v>0</v>
      </c>
      <c r="E58" s="9">
        <f t="shared" si="1"/>
        <v>0</v>
      </c>
      <c r="F58" s="24">
        <f t="shared" si="2"/>
        <v>0</v>
      </c>
      <c r="G58">
        <v>3.7</v>
      </c>
      <c r="I58" s="4">
        <f>B59+(B59*(Kalkulator!$P$18/100))</f>
        <v>111477</v>
      </c>
      <c r="J58" s="4">
        <f t="shared" si="3"/>
        <v>9289.75</v>
      </c>
      <c r="K58" s="4">
        <f t="shared" si="4"/>
        <v>111477</v>
      </c>
      <c r="L58">
        <f t="shared" si="5"/>
        <v>1</v>
      </c>
      <c r="M58" s="3"/>
    </row>
    <row r="59" spans="1:16">
      <c r="A59">
        <v>2023</v>
      </c>
      <c r="B59" s="17">
        <f>B60+(B60*(IF($G$1="Prisstigning fra 'Forsiden'",Kalkulator!$P$18,G59)/100))</f>
        <v>111477</v>
      </c>
      <c r="C59" s="16">
        <f t="shared" si="0"/>
        <v>0</v>
      </c>
      <c r="D59">
        <v>0</v>
      </c>
      <c r="E59" s="9">
        <f>F59</f>
        <v>0</v>
      </c>
      <c r="F59" s="24">
        <f t="shared" si="2"/>
        <v>0</v>
      </c>
      <c r="G59">
        <v>4</v>
      </c>
      <c r="I59" s="4">
        <f>B60+(B60*(Kalkulator!$P$18/100))</f>
        <v>111477</v>
      </c>
      <c r="J59" s="4">
        <f>I59/12</f>
        <v>9289.75</v>
      </c>
      <c r="K59" s="4">
        <f>(I60/12*4)+(I59/12*8)</f>
        <v>111477</v>
      </c>
      <c r="L59">
        <f>I59/I60</f>
        <v>1</v>
      </c>
    </row>
    <row r="60" spans="1:16">
      <c r="A60" s="10">
        <v>2022</v>
      </c>
      <c r="B60" s="14">
        <v>111477</v>
      </c>
      <c r="C60" s="16">
        <f>((B60-B61)*100/B61)</f>
        <v>4.7726012462523144</v>
      </c>
      <c r="D60" s="10">
        <v>0</v>
      </c>
      <c r="E60" s="9">
        <v>4.7725999999999997</v>
      </c>
      <c r="F60" s="24">
        <f t="shared" si="2"/>
        <v>4.7726012462523144</v>
      </c>
      <c r="H60" s="3">
        <v>44682</v>
      </c>
      <c r="I60" s="4">
        <v>111477</v>
      </c>
      <c r="J60" s="4">
        <v>9290</v>
      </c>
      <c r="K60" s="4">
        <v>109788</v>
      </c>
      <c r="L60">
        <v>1.0477259999999999</v>
      </c>
      <c r="M60">
        <v>1.0477259999999999</v>
      </c>
      <c r="N60" s="4">
        <v>1</v>
      </c>
      <c r="O60" s="4">
        <v>1</v>
      </c>
    </row>
    <row r="61" spans="1:16">
      <c r="A61" s="10">
        <v>2021</v>
      </c>
      <c r="B61" s="14">
        <v>106399</v>
      </c>
      <c r="C61" s="16">
        <f>((B61-B62)*100/B62)</f>
        <v>4.9807105997967458</v>
      </c>
      <c r="D61" s="10">
        <v>0</v>
      </c>
      <c r="E61" s="9">
        <v>4.9806999999999997</v>
      </c>
      <c r="F61" s="24">
        <f t="shared" si="2"/>
        <v>4.9807105997967458</v>
      </c>
      <c r="H61" s="3">
        <v>44317</v>
      </c>
      <c r="I61" s="4">
        <v>106399</v>
      </c>
      <c r="J61" s="4">
        <v>8867</v>
      </c>
      <c r="K61" s="4">
        <v>104716</v>
      </c>
      <c r="L61">
        <v>1.0498069999999999</v>
      </c>
      <c r="M61">
        <v>1.0498069999999999</v>
      </c>
      <c r="N61" s="4">
        <v>1</v>
      </c>
      <c r="O61" s="4">
        <v>1</v>
      </c>
    </row>
    <row r="62" spans="1:16">
      <c r="A62" s="10">
        <v>2020</v>
      </c>
      <c r="B62" s="14">
        <v>101351</v>
      </c>
      <c r="C62" s="16">
        <f t="shared" ref="C62:C125" si="6">((B62-B63)*100/B63)</f>
        <v>1.4951230747661679</v>
      </c>
      <c r="D62" s="10">
        <v>0.75</v>
      </c>
      <c r="E62" s="9">
        <v>1.4951000000000001</v>
      </c>
      <c r="F62" s="24">
        <f t="shared" si="2"/>
        <v>1.4951230747661679</v>
      </c>
      <c r="H62" s="3">
        <v>43952</v>
      </c>
      <c r="I62" s="4">
        <v>101351</v>
      </c>
      <c r="J62" s="4">
        <v>8446</v>
      </c>
      <c r="K62" s="4">
        <v>100853</v>
      </c>
      <c r="L62">
        <v>1.0149509999999999</v>
      </c>
      <c r="M62">
        <v>1.0149509999999999</v>
      </c>
      <c r="N62" s="4">
        <v>1</v>
      </c>
      <c r="O62" s="4">
        <v>1</v>
      </c>
    </row>
    <row r="63" spans="1:16">
      <c r="A63" s="10">
        <v>2019</v>
      </c>
      <c r="B63" s="14">
        <v>99858</v>
      </c>
      <c r="C63" s="16">
        <f t="shared" si="6"/>
        <v>3.0707141603790138</v>
      </c>
      <c r="D63" s="10">
        <v>0.75</v>
      </c>
      <c r="E63" s="9">
        <v>3.0707</v>
      </c>
      <c r="F63" s="24">
        <f t="shared" si="2"/>
        <v>3.0707141603790138</v>
      </c>
      <c r="H63" s="3">
        <v>43586</v>
      </c>
      <c r="I63" s="4">
        <v>99858</v>
      </c>
      <c r="J63" s="4">
        <v>8322</v>
      </c>
      <c r="K63" s="4">
        <v>98866</v>
      </c>
      <c r="L63">
        <v>1.030707</v>
      </c>
      <c r="M63">
        <v>1.030707</v>
      </c>
      <c r="N63" s="4">
        <v>1</v>
      </c>
      <c r="O63" s="4">
        <v>1</v>
      </c>
    </row>
    <row r="64" spans="1:16">
      <c r="A64" s="10">
        <v>2018</v>
      </c>
      <c r="B64" s="14">
        <v>96883</v>
      </c>
      <c r="C64" s="16">
        <f t="shared" si="6"/>
        <v>3.4698934147852274</v>
      </c>
      <c r="D64" s="10">
        <v>0.75</v>
      </c>
      <c r="E64" s="9">
        <v>3.4699</v>
      </c>
      <c r="F64" s="24">
        <f t="shared" si="2"/>
        <v>3.4698934147852274</v>
      </c>
      <c r="H64" s="3">
        <v>43221</v>
      </c>
      <c r="I64" s="4">
        <v>96883</v>
      </c>
      <c r="J64" s="4">
        <v>8074</v>
      </c>
      <c r="K64" s="4">
        <v>95800</v>
      </c>
      <c r="L64">
        <v>1.034699</v>
      </c>
      <c r="M64">
        <v>1.034699</v>
      </c>
      <c r="N64" s="4">
        <v>1</v>
      </c>
      <c r="O64" s="4">
        <v>1</v>
      </c>
    </row>
    <row r="65" spans="1:15">
      <c r="A65" s="10">
        <v>2017</v>
      </c>
      <c r="B65" s="14">
        <v>93634</v>
      </c>
      <c r="C65" s="16">
        <f t="shared" si="6"/>
        <v>1.1428447977877636</v>
      </c>
      <c r="D65" s="10">
        <v>0.75</v>
      </c>
      <c r="E65" s="9">
        <v>1.1428</v>
      </c>
      <c r="F65" s="24">
        <f t="shared" si="2"/>
        <v>1.1428447977877636</v>
      </c>
      <c r="H65" s="3">
        <v>42856</v>
      </c>
      <c r="I65" s="4">
        <v>93634</v>
      </c>
      <c r="J65" s="4">
        <v>7803</v>
      </c>
      <c r="K65" s="4">
        <v>93281</v>
      </c>
      <c r="L65">
        <v>1.011428</v>
      </c>
      <c r="M65">
        <v>1.011428</v>
      </c>
      <c r="N65" s="4">
        <v>1</v>
      </c>
      <c r="O65" s="4">
        <v>1</v>
      </c>
    </row>
    <row r="66" spans="1:15">
      <c r="A66" s="10">
        <v>2016</v>
      </c>
      <c r="B66" s="14">
        <v>92576</v>
      </c>
      <c r="C66" s="16">
        <f t="shared" si="6"/>
        <v>2.7845627747923789</v>
      </c>
      <c r="D66" s="10">
        <v>0.75</v>
      </c>
      <c r="E66" s="9">
        <v>2.7846000000000002</v>
      </c>
      <c r="F66" s="24">
        <f t="shared" ref="F66:F127" si="7">((B66-B67)*100/B67)</f>
        <v>2.7845627747923789</v>
      </c>
      <c r="H66" s="3">
        <v>42491</v>
      </c>
      <c r="I66" s="4">
        <v>92576</v>
      </c>
      <c r="J66" s="4">
        <v>7715</v>
      </c>
      <c r="K66" s="4">
        <v>91740</v>
      </c>
      <c r="L66">
        <v>1.027846</v>
      </c>
      <c r="M66">
        <v>1.027846</v>
      </c>
      <c r="N66" s="4">
        <v>1</v>
      </c>
      <c r="O66" s="4">
        <v>1</v>
      </c>
    </row>
    <row r="67" spans="1:15">
      <c r="A67" s="10">
        <v>2015</v>
      </c>
      <c r="B67" s="14">
        <v>90068</v>
      </c>
      <c r="C67" s="16">
        <f t="shared" si="6"/>
        <v>1.92146656105013</v>
      </c>
      <c r="D67" s="10">
        <v>0.75</v>
      </c>
      <c r="E67" s="9">
        <v>1.9214</v>
      </c>
      <c r="F67" s="24">
        <f t="shared" si="7"/>
        <v>1.92146656105013</v>
      </c>
      <c r="H67" s="3">
        <v>42125</v>
      </c>
      <c r="I67" s="4">
        <v>90068</v>
      </c>
      <c r="J67" s="4">
        <v>7506</v>
      </c>
      <c r="K67" s="4">
        <v>89502</v>
      </c>
      <c r="L67">
        <v>1.0192140000000001</v>
      </c>
      <c r="M67">
        <v>1.0192140000000001</v>
      </c>
      <c r="N67" s="4">
        <v>1</v>
      </c>
      <c r="O67" s="4">
        <v>1</v>
      </c>
    </row>
    <row r="68" spans="1:15">
      <c r="A68" s="10">
        <v>2014</v>
      </c>
      <c r="B68" s="14">
        <v>88370</v>
      </c>
      <c r="C68" s="16">
        <f t="shared" si="6"/>
        <v>3.6659041586016774</v>
      </c>
      <c r="D68" s="10">
        <v>0.75</v>
      </c>
      <c r="E68" s="9">
        <v>3.6659000000000002</v>
      </c>
      <c r="F68" s="24">
        <f t="shared" si="7"/>
        <v>3.6659041586016774</v>
      </c>
      <c r="H68" s="3">
        <v>41760</v>
      </c>
      <c r="I68" s="4">
        <v>88370</v>
      </c>
      <c r="J68" s="4">
        <v>7364</v>
      </c>
      <c r="K68" s="4">
        <v>87328</v>
      </c>
      <c r="L68">
        <v>1.036659</v>
      </c>
      <c r="M68">
        <v>1.036659</v>
      </c>
      <c r="N68" s="4">
        <v>1</v>
      </c>
      <c r="O68" s="4">
        <v>1</v>
      </c>
    </row>
    <row r="69" spans="1:15">
      <c r="A69" s="10">
        <v>2013</v>
      </c>
      <c r="B69" s="14">
        <v>85245</v>
      </c>
      <c r="C69" s="16">
        <f t="shared" si="6"/>
        <v>3.8028786439687297</v>
      </c>
      <c r="D69" s="10">
        <v>0.75</v>
      </c>
      <c r="E69" s="9">
        <v>3.8029000000000002</v>
      </c>
      <c r="F69" s="24">
        <f t="shared" si="7"/>
        <v>3.8028786439687297</v>
      </c>
      <c r="H69" s="3">
        <v>41395</v>
      </c>
      <c r="I69" s="4">
        <v>85245</v>
      </c>
      <c r="J69" s="4">
        <v>7104</v>
      </c>
      <c r="K69" s="4">
        <v>84204</v>
      </c>
      <c r="L69">
        <v>1.0380290000000001</v>
      </c>
      <c r="M69">
        <v>1.0380290000000001</v>
      </c>
      <c r="N69" s="4">
        <v>1</v>
      </c>
      <c r="O69" s="4">
        <v>1</v>
      </c>
    </row>
    <row r="70" spans="1:15">
      <c r="A70" s="10">
        <v>2012</v>
      </c>
      <c r="B70" s="14">
        <v>82122</v>
      </c>
      <c r="C70" s="16">
        <f t="shared" si="6"/>
        <v>3.6684508180165625</v>
      </c>
      <c r="D70" s="10">
        <v>0.75</v>
      </c>
      <c r="E70" s="9">
        <v>3.6684999999999999</v>
      </c>
      <c r="F70" s="24">
        <f t="shared" si="7"/>
        <v>3.6684508180165625</v>
      </c>
      <c r="H70" s="3">
        <v>41030</v>
      </c>
      <c r="I70" s="4">
        <v>82122</v>
      </c>
      <c r="J70" s="4">
        <v>6844</v>
      </c>
      <c r="K70" s="4">
        <v>81153</v>
      </c>
      <c r="L70">
        <v>1.0366850000000001</v>
      </c>
      <c r="M70">
        <v>1.0366850000000001</v>
      </c>
      <c r="N70" s="4">
        <v>1</v>
      </c>
      <c r="O70" s="4">
        <v>1</v>
      </c>
    </row>
    <row r="71" spans="1:15">
      <c r="A71" s="10">
        <v>2011</v>
      </c>
      <c r="B71" s="14">
        <v>79216</v>
      </c>
      <c r="C71" s="16">
        <f t="shared" si="6"/>
        <v>4.726272788567047</v>
      </c>
      <c r="D71" s="10">
        <v>0.75</v>
      </c>
      <c r="E71" s="9">
        <v>4.7263000000000002</v>
      </c>
      <c r="F71" s="24">
        <f t="shared" si="7"/>
        <v>4.726272788567047</v>
      </c>
      <c r="H71" s="3">
        <v>40664</v>
      </c>
      <c r="I71" s="4">
        <v>79216</v>
      </c>
      <c r="J71" s="4">
        <v>6601</v>
      </c>
      <c r="K71" s="4">
        <v>78024</v>
      </c>
      <c r="L71">
        <v>1.0472630000000001</v>
      </c>
      <c r="M71">
        <v>1.0472630000000001</v>
      </c>
      <c r="N71" s="4">
        <v>1</v>
      </c>
      <c r="O71" s="4">
        <v>1</v>
      </c>
    </row>
    <row r="72" spans="1:15">
      <c r="A72" s="10">
        <v>2010</v>
      </c>
      <c r="B72" s="14">
        <v>75641</v>
      </c>
      <c r="C72" s="16">
        <f t="shared" si="6"/>
        <v>3.7869952388139572</v>
      </c>
      <c r="D72" s="10">
        <v>0</v>
      </c>
      <c r="E72" s="9">
        <v>3.7869999999999999</v>
      </c>
      <c r="F72" s="24">
        <f t="shared" si="7"/>
        <v>3.7869952388139572</v>
      </c>
      <c r="H72" s="3">
        <v>40299</v>
      </c>
      <c r="I72" s="4">
        <v>75641</v>
      </c>
      <c r="J72" s="4">
        <v>6303</v>
      </c>
      <c r="K72" s="4">
        <v>74721</v>
      </c>
      <c r="L72">
        <v>1.0378700000000001</v>
      </c>
      <c r="M72">
        <v>1.0378700000000001</v>
      </c>
      <c r="N72" s="4">
        <v>1</v>
      </c>
      <c r="O72" s="4">
        <v>1</v>
      </c>
    </row>
    <row r="73" spans="1:15">
      <c r="A73" s="10">
        <v>2009</v>
      </c>
      <c r="B73" s="14">
        <v>72881</v>
      </c>
      <c r="C73" s="16">
        <f t="shared" si="6"/>
        <v>3.7363356866317465</v>
      </c>
      <c r="D73" s="10">
        <v>0</v>
      </c>
      <c r="E73" s="9">
        <v>3.7363</v>
      </c>
      <c r="F73" s="24">
        <f t="shared" si="7"/>
        <v>3.7363356866317465</v>
      </c>
      <c r="H73" s="3">
        <v>39934</v>
      </c>
      <c r="I73" s="4">
        <v>72881</v>
      </c>
      <c r="J73" s="4">
        <v>6073</v>
      </c>
      <c r="K73" s="4">
        <v>72006</v>
      </c>
      <c r="L73">
        <v>1.037363</v>
      </c>
      <c r="M73">
        <v>1.037363</v>
      </c>
      <c r="N73" s="4">
        <v>1</v>
      </c>
      <c r="O73" s="4">
        <v>1</v>
      </c>
    </row>
    <row r="74" spans="1:15">
      <c r="A74" s="10">
        <v>2008</v>
      </c>
      <c r="B74" s="14">
        <v>70256</v>
      </c>
      <c r="C74" s="16">
        <f t="shared" si="6"/>
        <v>5.154762617493863</v>
      </c>
      <c r="D74" s="10">
        <v>0</v>
      </c>
      <c r="E74" s="9">
        <v>5.1547999999999998</v>
      </c>
      <c r="F74" s="24">
        <f t="shared" si="7"/>
        <v>5.154762617493863</v>
      </c>
      <c r="H74" s="3">
        <v>39569</v>
      </c>
      <c r="I74" s="4">
        <v>70256</v>
      </c>
      <c r="J74" s="4">
        <v>5855</v>
      </c>
      <c r="K74" s="4">
        <v>69108</v>
      </c>
      <c r="L74">
        <v>1.0515479999999999</v>
      </c>
      <c r="M74">
        <v>1.0515479999999999</v>
      </c>
      <c r="N74" s="4">
        <v>1</v>
      </c>
      <c r="O74" s="4">
        <v>1</v>
      </c>
    </row>
    <row r="75" spans="1:15">
      <c r="A75" s="10">
        <v>2007</v>
      </c>
      <c r="B75" s="14">
        <v>66812</v>
      </c>
      <c r="C75" s="16">
        <f t="shared" si="6"/>
        <v>6.2329072060039437</v>
      </c>
      <c r="D75" s="10">
        <v>0</v>
      </c>
      <c r="E75" s="9">
        <v>6.2328999999999999</v>
      </c>
      <c r="F75" s="24">
        <f t="shared" si="7"/>
        <v>6.2329072060039437</v>
      </c>
      <c r="H75" s="3">
        <v>39203</v>
      </c>
      <c r="I75" s="4">
        <v>66812</v>
      </c>
      <c r="J75" s="4">
        <v>5568</v>
      </c>
      <c r="K75" s="4">
        <v>65505</v>
      </c>
      <c r="L75">
        <v>1.0623290000000001</v>
      </c>
      <c r="M75">
        <v>1.0623290000000001</v>
      </c>
      <c r="N75" s="4">
        <v>1</v>
      </c>
      <c r="O75" s="4">
        <v>1</v>
      </c>
    </row>
    <row r="76" spans="1:15">
      <c r="A76" s="10">
        <v>2006</v>
      </c>
      <c r="B76" s="14">
        <v>62892</v>
      </c>
      <c r="C76" s="16">
        <f t="shared" si="6"/>
        <v>3.6129096031236099</v>
      </c>
      <c r="D76" s="10">
        <v>0</v>
      </c>
      <c r="E76" s="9">
        <v>3.6128999999999998</v>
      </c>
      <c r="F76" s="24">
        <f t="shared" si="7"/>
        <v>3.6129096031236099</v>
      </c>
      <c r="H76" s="3">
        <v>38838</v>
      </c>
      <c r="I76" s="4">
        <v>62892</v>
      </c>
      <c r="J76" s="4">
        <v>5241</v>
      </c>
      <c r="K76" s="4">
        <v>62161</v>
      </c>
      <c r="L76">
        <v>1.0361290000000001</v>
      </c>
      <c r="M76">
        <v>1.0361290000000001</v>
      </c>
      <c r="N76" s="4">
        <v>1</v>
      </c>
      <c r="O76" s="4">
        <v>1</v>
      </c>
    </row>
    <row r="77" spans="1:15">
      <c r="A77" s="10">
        <v>2005</v>
      </c>
      <c r="B77" s="14">
        <v>60699</v>
      </c>
      <c r="C77" s="16">
        <f t="shared" si="6"/>
        <v>3.2682296097179218</v>
      </c>
      <c r="D77" s="10">
        <v>0</v>
      </c>
      <c r="E77" s="9">
        <v>3.2682000000000002</v>
      </c>
      <c r="F77" s="24">
        <f t="shared" si="7"/>
        <v>3.2682296097179218</v>
      </c>
      <c r="H77" s="3">
        <v>38473</v>
      </c>
      <c r="I77" s="4">
        <v>60699</v>
      </c>
      <c r="J77" s="4">
        <v>5058</v>
      </c>
      <c r="K77" s="4">
        <v>60059</v>
      </c>
      <c r="L77">
        <v>1.0326820000000001</v>
      </c>
      <c r="M77">
        <v>1.0326820000000001</v>
      </c>
      <c r="N77" s="4">
        <v>1</v>
      </c>
      <c r="O77" s="4">
        <v>1</v>
      </c>
    </row>
    <row r="78" spans="1:15">
      <c r="A78" s="10">
        <v>2004</v>
      </c>
      <c r="B78" s="14">
        <v>58778</v>
      </c>
      <c r="C78" s="16">
        <f t="shared" si="6"/>
        <v>3.3713793285380138</v>
      </c>
      <c r="D78" s="10">
        <v>0</v>
      </c>
      <c r="E78" s="9">
        <v>3.3714</v>
      </c>
      <c r="F78" s="24">
        <f t="shared" si="7"/>
        <v>3.3713793285380138</v>
      </c>
      <c r="H78" s="3">
        <v>38108</v>
      </c>
      <c r="I78" s="4">
        <v>58778</v>
      </c>
      <c r="J78" s="4">
        <v>4898</v>
      </c>
      <c r="K78" s="4">
        <v>58139</v>
      </c>
      <c r="L78">
        <v>1.033714</v>
      </c>
      <c r="M78">
        <v>1.033714</v>
      </c>
      <c r="N78" s="4">
        <v>1</v>
      </c>
      <c r="O78" s="4">
        <v>1</v>
      </c>
    </row>
    <row r="79" spans="1:15">
      <c r="A79" s="10">
        <v>2003</v>
      </c>
      <c r="B79" s="14">
        <v>56861</v>
      </c>
      <c r="C79" s="16">
        <f t="shared" si="6"/>
        <v>4.9676942957356474</v>
      </c>
      <c r="D79" s="10">
        <v>0</v>
      </c>
      <c r="E79" s="9">
        <v>4.9676999999999998</v>
      </c>
      <c r="F79" s="24">
        <f t="shared" si="7"/>
        <v>4.9676942957356474</v>
      </c>
      <c r="H79" s="3">
        <v>37742</v>
      </c>
      <c r="I79" s="4">
        <v>56861</v>
      </c>
      <c r="J79" s="4">
        <v>4738</v>
      </c>
      <c r="K79" s="4">
        <v>55964</v>
      </c>
      <c r="L79">
        <v>1.049677</v>
      </c>
      <c r="M79">
        <v>1.049677</v>
      </c>
      <c r="N79" s="4">
        <v>1</v>
      </c>
      <c r="O79" s="4">
        <v>1</v>
      </c>
    </row>
    <row r="80" spans="1:15">
      <c r="A80" s="10">
        <v>2002</v>
      </c>
      <c r="B80" s="14">
        <v>54170</v>
      </c>
      <c r="C80" s="16">
        <f t="shared" si="6"/>
        <v>5.4711838006230531</v>
      </c>
      <c r="D80" s="10">
        <v>0</v>
      </c>
      <c r="E80" s="9">
        <v>5.4711999999999996</v>
      </c>
      <c r="F80" s="24">
        <f t="shared" si="7"/>
        <v>5.4711838006230531</v>
      </c>
      <c r="H80" s="3">
        <v>37377</v>
      </c>
      <c r="I80" s="4">
        <v>54170</v>
      </c>
      <c r="J80" s="4">
        <v>4514</v>
      </c>
      <c r="K80" s="4">
        <v>53233</v>
      </c>
      <c r="L80">
        <v>1.0547120000000001</v>
      </c>
      <c r="M80">
        <v>1.0547120000000001</v>
      </c>
      <c r="N80" s="4">
        <v>1</v>
      </c>
      <c r="O80" s="4">
        <v>1</v>
      </c>
    </row>
    <row r="81" spans="1:16">
      <c r="A81" s="10">
        <v>2001</v>
      </c>
      <c r="B81" s="14">
        <v>51360</v>
      </c>
      <c r="C81" s="16">
        <f t="shared" si="6"/>
        <v>4.6241597066612341</v>
      </c>
      <c r="D81" s="10">
        <v>0</v>
      </c>
      <c r="E81" s="9">
        <v>4.6242000000000001</v>
      </c>
      <c r="F81" s="24">
        <f t="shared" si="7"/>
        <v>4.6241597066612341</v>
      </c>
      <c r="H81" s="3">
        <v>37012</v>
      </c>
      <c r="I81" s="4">
        <v>51360</v>
      </c>
      <c r="J81" s="4">
        <v>4280</v>
      </c>
      <c r="K81" s="4">
        <v>50603</v>
      </c>
      <c r="L81">
        <v>1.0462419999999999</v>
      </c>
      <c r="M81">
        <v>1.0462419999999999</v>
      </c>
      <c r="N81" s="4">
        <v>1</v>
      </c>
      <c r="O81" s="4">
        <v>1</v>
      </c>
    </row>
    <row r="82" spans="1:16">
      <c r="A82" s="10">
        <v>2000</v>
      </c>
      <c r="B82" s="14">
        <v>49090</v>
      </c>
      <c r="C82" s="16">
        <f t="shared" si="6"/>
        <v>4.5580404685835996</v>
      </c>
      <c r="D82" s="10">
        <v>0</v>
      </c>
      <c r="E82" s="9">
        <v>4.5579999999999998</v>
      </c>
      <c r="F82" s="24">
        <f t="shared" si="7"/>
        <v>4.5580404685835996</v>
      </c>
      <c r="H82" s="3">
        <v>36647</v>
      </c>
      <c r="I82" s="4">
        <v>49090</v>
      </c>
      <c r="J82" s="4">
        <v>4091</v>
      </c>
      <c r="K82" s="4">
        <v>48377</v>
      </c>
      <c r="L82">
        <v>1.04558</v>
      </c>
      <c r="M82">
        <v>1.04558</v>
      </c>
      <c r="N82" s="4">
        <v>1</v>
      </c>
      <c r="O82" s="4">
        <v>1</v>
      </c>
    </row>
    <row r="83" spans="1:16">
      <c r="A83" s="10">
        <v>1999</v>
      </c>
      <c r="B83" s="14">
        <v>46950</v>
      </c>
      <c r="C83" s="16">
        <f t="shared" si="6"/>
        <v>3.4824774079788408</v>
      </c>
      <c r="D83" s="10">
        <v>0</v>
      </c>
      <c r="E83" s="9">
        <v>3.4824999999999999</v>
      </c>
      <c r="F83" s="24">
        <f t="shared" si="7"/>
        <v>3.4824774079788408</v>
      </c>
      <c r="H83" s="3">
        <v>36281</v>
      </c>
      <c r="I83" s="4">
        <v>46950</v>
      </c>
      <c r="J83" s="4">
        <v>3913</v>
      </c>
      <c r="K83" s="4">
        <v>46423</v>
      </c>
      <c r="L83">
        <v>1.0348250000000001</v>
      </c>
      <c r="M83">
        <v>1.0348250000000001</v>
      </c>
      <c r="N83" s="4">
        <v>1</v>
      </c>
      <c r="O83" s="4">
        <v>1</v>
      </c>
    </row>
    <row r="84" spans="1:16">
      <c r="A84" s="10">
        <v>1998</v>
      </c>
      <c r="B84" s="14">
        <v>45370</v>
      </c>
      <c r="C84" s="16">
        <f t="shared" si="6"/>
        <v>6.7529411764705882</v>
      </c>
      <c r="D84" s="10">
        <v>0</v>
      </c>
      <c r="E84" s="9">
        <v>6.7529000000000003</v>
      </c>
      <c r="F84" s="24">
        <f t="shared" si="7"/>
        <v>6.7529411764705882</v>
      </c>
      <c r="H84" s="3">
        <v>35916</v>
      </c>
      <c r="I84" s="4">
        <v>45370</v>
      </c>
      <c r="J84" s="4">
        <v>3781</v>
      </c>
      <c r="K84" s="4">
        <v>44413</v>
      </c>
      <c r="L84">
        <v>1.067529</v>
      </c>
      <c r="M84">
        <v>1.067529</v>
      </c>
      <c r="N84" s="4">
        <v>1</v>
      </c>
      <c r="O84" s="4">
        <v>1</v>
      </c>
    </row>
    <row r="85" spans="1:16">
      <c r="A85" s="10">
        <v>1997</v>
      </c>
      <c r="B85" s="14">
        <v>42500</v>
      </c>
      <c r="C85" s="16">
        <f t="shared" si="6"/>
        <v>3.6585365853658538</v>
      </c>
      <c r="D85" s="10">
        <v>0</v>
      </c>
      <c r="E85" s="9">
        <v>3.6585000000000001</v>
      </c>
      <c r="F85" s="24">
        <f t="shared" si="7"/>
        <v>3.6585365853658538</v>
      </c>
      <c r="H85" s="3">
        <v>35551</v>
      </c>
      <c r="I85" s="4">
        <v>42500</v>
      </c>
      <c r="J85" s="4">
        <v>3542</v>
      </c>
      <c r="K85" s="4">
        <v>42000</v>
      </c>
      <c r="L85">
        <v>1.0365850000000001</v>
      </c>
      <c r="M85">
        <v>1.0365850000000001</v>
      </c>
      <c r="N85" s="4">
        <v>1</v>
      </c>
      <c r="O85" s="4">
        <v>1</v>
      </c>
    </row>
    <row r="86" spans="1:16">
      <c r="A86" s="10">
        <v>1996</v>
      </c>
      <c r="B86" s="14">
        <v>41000</v>
      </c>
      <c r="C86" s="16">
        <f t="shared" si="6"/>
        <v>4.5118531735916392</v>
      </c>
      <c r="D86" s="10">
        <v>0</v>
      </c>
      <c r="E86" s="9">
        <v>4.5118999999999998</v>
      </c>
      <c r="F86" s="24">
        <f t="shared" si="7"/>
        <v>4.5118531735916392</v>
      </c>
      <c r="H86" s="3">
        <v>35186</v>
      </c>
      <c r="I86" s="4">
        <v>41000</v>
      </c>
      <c r="J86" s="4">
        <v>3417</v>
      </c>
      <c r="K86" s="4">
        <v>40410</v>
      </c>
      <c r="L86">
        <v>1.0451189999999999</v>
      </c>
      <c r="M86">
        <v>1.0451189999999999</v>
      </c>
      <c r="N86" s="4">
        <v>1</v>
      </c>
      <c r="O86" s="4">
        <v>1</v>
      </c>
    </row>
    <row r="87" spans="1:16">
      <c r="A87" s="10">
        <v>1995</v>
      </c>
      <c r="B87" s="14">
        <v>39230</v>
      </c>
      <c r="C87" s="16">
        <f t="shared" si="6"/>
        <v>3.0199579831932772</v>
      </c>
      <c r="D87" s="10">
        <v>0</v>
      </c>
      <c r="E87" s="9">
        <v>3.02</v>
      </c>
      <c r="F87" s="24">
        <f t="shared" si="7"/>
        <v>3.0199579831932772</v>
      </c>
      <c r="H87" s="3">
        <v>34820</v>
      </c>
      <c r="I87" s="4">
        <v>39230</v>
      </c>
      <c r="J87" s="4">
        <v>3269</v>
      </c>
      <c r="K87" s="4">
        <v>38847</v>
      </c>
      <c r="L87">
        <v>1.0302</v>
      </c>
      <c r="M87">
        <v>1.0302</v>
      </c>
      <c r="N87" s="4">
        <v>1</v>
      </c>
      <c r="O87" s="4">
        <v>1</v>
      </c>
    </row>
    <row r="88" spans="1:16">
      <c r="A88" s="10">
        <v>1994</v>
      </c>
      <c r="B88" s="14">
        <v>38080</v>
      </c>
      <c r="C88" s="16">
        <f t="shared" si="6"/>
        <v>2.0911528150134049</v>
      </c>
      <c r="D88" s="10">
        <v>0</v>
      </c>
      <c r="E88" s="9">
        <v>2.0912000000000002</v>
      </c>
      <c r="F88" s="24">
        <f t="shared" si="7"/>
        <v>2.0911528150134049</v>
      </c>
      <c r="H88" s="3">
        <v>34455</v>
      </c>
      <c r="I88" s="4">
        <v>38080</v>
      </c>
      <c r="J88" s="4">
        <v>3173</v>
      </c>
      <c r="K88" s="4">
        <v>37820</v>
      </c>
      <c r="L88">
        <v>1.020912</v>
      </c>
      <c r="M88">
        <v>1.020912</v>
      </c>
      <c r="N88" s="4">
        <v>1</v>
      </c>
      <c r="O88" s="4">
        <v>1</v>
      </c>
    </row>
    <row r="89" spans="1:16">
      <c r="A89" s="10">
        <v>1993</v>
      </c>
      <c r="B89" s="14">
        <v>37300</v>
      </c>
      <c r="C89" s="16">
        <f t="shared" si="6"/>
        <v>2.1917808219178081</v>
      </c>
      <c r="D89" s="10">
        <v>0</v>
      </c>
      <c r="E89" s="9">
        <v>2.1918000000000002</v>
      </c>
      <c r="F89" s="24">
        <f t="shared" si="7"/>
        <v>2.1917808219178081</v>
      </c>
      <c r="H89" s="3">
        <v>34090</v>
      </c>
      <c r="I89" s="4">
        <v>37300</v>
      </c>
      <c r="J89" s="4">
        <v>3108</v>
      </c>
      <c r="K89" s="4">
        <v>37033</v>
      </c>
      <c r="L89">
        <v>1.0219180000000001</v>
      </c>
      <c r="M89">
        <v>1.0219180000000001</v>
      </c>
      <c r="N89" s="4">
        <v>1</v>
      </c>
      <c r="O89" s="4">
        <v>1</v>
      </c>
    </row>
    <row r="90" spans="1:16">
      <c r="A90" s="10">
        <v>1992</v>
      </c>
      <c r="B90" s="14">
        <v>36500</v>
      </c>
      <c r="C90" s="16">
        <f t="shared" si="6"/>
        <v>2.816901408450704</v>
      </c>
      <c r="D90" s="10">
        <v>0</v>
      </c>
      <c r="E90" s="9">
        <v>2.8169</v>
      </c>
      <c r="F90" s="24">
        <f t="shared" si="7"/>
        <v>2.816901408450704</v>
      </c>
      <c r="H90" s="3">
        <v>33725</v>
      </c>
      <c r="I90" s="4">
        <v>36500</v>
      </c>
      <c r="J90" s="4">
        <v>3042</v>
      </c>
      <c r="K90" s="4">
        <v>36167</v>
      </c>
      <c r="L90">
        <v>1.0281690000000001</v>
      </c>
      <c r="M90">
        <v>1.0281690000000001</v>
      </c>
      <c r="N90" s="4">
        <v>1</v>
      </c>
      <c r="O90" s="4">
        <v>1</v>
      </c>
    </row>
    <row r="91" spans="1:16">
      <c r="A91" s="10">
        <v>1991</v>
      </c>
      <c r="B91" s="14">
        <v>35500</v>
      </c>
      <c r="C91" s="16">
        <f t="shared" si="6"/>
        <v>4.1055718475073313</v>
      </c>
      <c r="D91" s="10">
        <v>0</v>
      </c>
      <c r="E91" s="9">
        <v>4.1055999999999999</v>
      </c>
      <c r="F91" s="24">
        <f t="shared" si="7"/>
        <v>4.1055718475073313</v>
      </c>
      <c r="H91" s="3">
        <v>33359</v>
      </c>
      <c r="I91" s="4">
        <v>35500</v>
      </c>
      <c r="J91" s="4">
        <v>2958</v>
      </c>
      <c r="K91" s="4">
        <v>35033</v>
      </c>
      <c r="L91">
        <v>1.041056</v>
      </c>
      <c r="M91">
        <v>1.041056</v>
      </c>
      <c r="N91" s="4">
        <v>1</v>
      </c>
      <c r="O91" s="4">
        <v>1</v>
      </c>
      <c r="P91">
        <f>(I92/12*4)+(I91/12*8)</f>
        <v>35033.333333333336</v>
      </c>
    </row>
    <row r="92" spans="1:16">
      <c r="A92" s="10">
        <v>1990</v>
      </c>
      <c r="B92" s="14">
        <v>34100</v>
      </c>
      <c r="C92" s="16">
        <f t="shared" si="6"/>
        <v>0.29411764705882354</v>
      </c>
      <c r="D92" s="10">
        <v>0</v>
      </c>
      <c r="E92" s="9">
        <v>0.29409999999999997</v>
      </c>
      <c r="F92" s="24">
        <f t="shared" si="7"/>
        <v>0.29411764705882354</v>
      </c>
      <c r="H92" s="3">
        <v>33208</v>
      </c>
      <c r="I92" s="4">
        <v>34100</v>
      </c>
      <c r="J92" s="4">
        <v>2842</v>
      </c>
      <c r="K92" s="4">
        <v>33575</v>
      </c>
      <c r="L92">
        <v>1.0029410000000001</v>
      </c>
      <c r="N92" s="4"/>
      <c r="O92" s="4">
        <v>1</v>
      </c>
      <c r="P92">
        <f>(I94/12*4)+(I93/12*7)+(I92/12*1)</f>
        <v>33575</v>
      </c>
    </row>
    <row r="93" spans="1:16">
      <c r="A93" s="10">
        <v>1990</v>
      </c>
      <c r="B93" s="14">
        <v>34000</v>
      </c>
      <c r="C93" s="16">
        <f t="shared" si="6"/>
        <v>3.9755351681957185</v>
      </c>
      <c r="D93" s="10">
        <v>0</v>
      </c>
      <c r="E93" s="9">
        <v>3.9754999999999998</v>
      </c>
      <c r="F93" s="24">
        <f t="shared" si="7"/>
        <v>3.9755351681957185</v>
      </c>
      <c r="H93" s="3">
        <v>32994</v>
      </c>
      <c r="I93" s="4">
        <v>34000</v>
      </c>
      <c r="J93" s="4">
        <v>2833</v>
      </c>
      <c r="K93" s="4"/>
      <c r="L93">
        <v>1.039755</v>
      </c>
      <c r="M93">
        <v>1.039755</v>
      </c>
      <c r="N93" s="4">
        <v>1</v>
      </c>
      <c r="O93" s="4">
        <v>1</v>
      </c>
    </row>
    <row r="94" spans="1:16">
      <c r="A94" s="10">
        <v>1989</v>
      </c>
      <c r="B94" s="14">
        <v>32700</v>
      </c>
      <c r="C94" s="16">
        <f t="shared" si="6"/>
        <v>5.4838709677419351</v>
      </c>
      <c r="D94" s="10">
        <v>0</v>
      </c>
      <c r="E94" s="9">
        <v>5.4839000000000002</v>
      </c>
      <c r="F94" s="24">
        <f t="shared" si="7"/>
        <v>5.4838709677419351</v>
      </c>
      <c r="H94" s="3">
        <v>32599</v>
      </c>
      <c r="I94" s="4">
        <v>32700</v>
      </c>
      <c r="J94" s="4">
        <v>2725</v>
      </c>
      <c r="K94" s="4">
        <v>32275</v>
      </c>
      <c r="L94">
        <v>1.0548390000000001</v>
      </c>
      <c r="M94">
        <v>1.0548390000000001</v>
      </c>
      <c r="N94" s="4">
        <v>1</v>
      </c>
      <c r="O94" s="4">
        <v>1</v>
      </c>
    </row>
    <row r="95" spans="1:16">
      <c r="A95" s="10">
        <v>1988</v>
      </c>
      <c r="B95" s="14">
        <v>31000</v>
      </c>
      <c r="C95" s="16">
        <f t="shared" si="6"/>
        <v>1.9736842105263157</v>
      </c>
      <c r="D95" s="10">
        <v>0</v>
      </c>
      <c r="E95" s="9">
        <v>1.9737</v>
      </c>
      <c r="F95" s="24">
        <f t="shared" si="7"/>
        <v>1.9736842105263157</v>
      </c>
      <c r="H95" s="3">
        <v>32234</v>
      </c>
      <c r="I95" s="4">
        <v>31000</v>
      </c>
      <c r="J95" s="4">
        <v>2583</v>
      </c>
      <c r="K95" s="4">
        <v>30850</v>
      </c>
      <c r="L95">
        <v>1.0197369999999999</v>
      </c>
      <c r="M95">
        <v>1.0197369999999999</v>
      </c>
      <c r="N95" s="4">
        <v>1</v>
      </c>
      <c r="O95" s="4">
        <v>1</v>
      </c>
      <c r="P95">
        <f>(I96/12*3)+(I95/12*9)</f>
        <v>30850</v>
      </c>
    </row>
    <row r="96" spans="1:16">
      <c r="A96" s="10">
        <v>1988</v>
      </c>
      <c r="B96" s="14">
        <v>30400</v>
      </c>
      <c r="C96" s="16">
        <f t="shared" si="6"/>
        <v>1.6722408026755853</v>
      </c>
      <c r="D96" s="10">
        <v>0</v>
      </c>
      <c r="E96" s="9">
        <v>1.6721999999999999</v>
      </c>
      <c r="F96" s="24">
        <f t="shared" si="7"/>
        <v>1.6722408026755853</v>
      </c>
      <c r="H96" s="3">
        <v>32143</v>
      </c>
      <c r="I96" s="4">
        <v>30400</v>
      </c>
      <c r="J96" s="4">
        <v>2533</v>
      </c>
      <c r="K96" s="4"/>
      <c r="L96">
        <v>1.0167219999999999</v>
      </c>
      <c r="N96" s="4"/>
      <c r="O96" s="4">
        <v>1</v>
      </c>
    </row>
    <row r="97" spans="1:16">
      <c r="A97" s="10">
        <v>1987</v>
      </c>
      <c r="B97" s="14">
        <v>29900</v>
      </c>
      <c r="C97" s="16">
        <f t="shared" si="6"/>
        <v>6.7857142857142856</v>
      </c>
      <c r="D97" s="10">
        <v>0</v>
      </c>
      <c r="E97" s="9">
        <v>6.7857000000000003</v>
      </c>
      <c r="F97" s="24">
        <f t="shared" si="7"/>
        <v>6.7857142857142856</v>
      </c>
      <c r="H97" s="3">
        <v>31898</v>
      </c>
      <c r="I97" s="4">
        <v>29900</v>
      </c>
      <c r="J97" s="4">
        <v>2492</v>
      </c>
      <c r="K97" s="4">
        <v>29267</v>
      </c>
      <c r="L97">
        <v>1.0678570000000001</v>
      </c>
      <c r="M97">
        <v>1.0678570000000001</v>
      </c>
      <c r="N97" s="4">
        <v>1</v>
      </c>
      <c r="O97" s="4">
        <v>1</v>
      </c>
    </row>
    <row r="98" spans="1:16">
      <c r="A98" s="10">
        <v>1986</v>
      </c>
      <c r="B98" s="14">
        <v>28000</v>
      </c>
      <c r="C98" s="16">
        <f t="shared" si="6"/>
        <v>6.4638783269961975</v>
      </c>
      <c r="D98" s="10">
        <v>0</v>
      </c>
      <c r="E98" s="9">
        <v>6.4638999999999998</v>
      </c>
      <c r="F98" s="24">
        <f t="shared" si="7"/>
        <v>6.4638783269961975</v>
      </c>
      <c r="H98" s="3">
        <v>31533</v>
      </c>
      <c r="I98" s="4">
        <v>28000</v>
      </c>
      <c r="J98" s="4">
        <v>2333</v>
      </c>
      <c r="K98" s="4">
        <v>27433</v>
      </c>
      <c r="L98">
        <v>1.0646389999999999</v>
      </c>
      <c r="M98">
        <v>1.0646389999999999</v>
      </c>
      <c r="N98" s="4">
        <v>1</v>
      </c>
      <c r="O98" s="4">
        <v>1</v>
      </c>
      <c r="P98">
        <f>(I99/12*4)+(I98/12*8)</f>
        <v>27433.333333333336</v>
      </c>
    </row>
    <row r="99" spans="1:16">
      <c r="A99" s="10">
        <v>1986</v>
      </c>
      <c r="B99" s="14">
        <v>26300</v>
      </c>
      <c r="C99" s="16">
        <f t="shared" si="6"/>
        <v>1.5444015444015444</v>
      </c>
      <c r="D99" s="10">
        <v>0</v>
      </c>
      <c r="E99" s="9">
        <v>1.5444</v>
      </c>
      <c r="F99" s="24">
        <f t="shared" si="7"/>
        <v>1.5444015444015444</v>
      </c>
      <c r="H99" s="3">
        <v>31413</v>
      </c>
      <c r="I99" s="4">
        <v>26300</v>
      </c>
      <c r="J99" s="4">
        <v>2192</v>
      </c>
      <c r="K99" s="4"/>
      <c r="L99">
        <v>1.015444</v>
      </c>
      <c r="N99" s="4"/>
      <c r="O99" s="4">
        <v>1</v>
      </c>
    </row>
    <row r="100" spans="1:16">
      <c r="A100" s="10">
        <v>1985</v>
      </c>
      <c r="B100" s="14">
        <v>25900</v>
      </c>
      <c r="C100" s="16">
        <f t="shared" si="6"/>
        <v>7.0247933884297522</v>
      </c>
      <c r="D100" s="10">
        <v>0</v>
      </c>
      <c r="E100" s="9">
        <v>7.0247999999999999</v>
      </c>
      <c r="F100" s="24">
        <f t="shared" si="7"/>
        <v>7.0247933884297522</v>
      </c>
      <c r="H100" s="3">
        <v>31168</v>
      </c>
      <c r="I100" s="4">
        <v>25900</v>
      </c>
      <c r="J100" s="4">
        <v>2158</v>
      </c>
      <c r="K100" s="4">
        <v>25333</v>
      </c>
      <c r="L100">
        <v>1.0702480000000001</v>
      </c>
      <c r="M100">
        <v>1.0702480000000001</v>
      </c>
      <c r="N100" s="4">
        <v>1</v>
      </c>
      <c r="O100" s="4">
        <v>1</v>
      </c>
    </row>
    <row r="101" spans="1:16">
      <c r="A101" s="10">
        <v>1984</v>
      </c>
      <c r="B101" s="14">
        <v>24200</v>
      </c>
      <c r="C101" s="16">
        <f t="shared" si="6"/>
        <v>7.0796460176991154</v>
      </c>
      <c r="D101" s="10">
        <v>0</v>
      </c>
      <c r="E101" s="9">
        <v>7.0796000000000001</v>
      </c>
      <c r="F101" s="24">
        <f t="shared" si="7"/>
        <v>7.0796460176991154</v>
      </c>
      <c r="H101" s="3">
        <v>30803</v>
      </c>
      <c r="I101" s="4">
        <v>24200</v>
      </c>
      <c r="J101" s="4">
        <v>2017</v>
      </c>
      <c r="K101" s="4">
        <v>23667</v>
      </c>
      <c r="L101">
        <v>1.0707960000000001</v>
      </c>
      <c r="M101">
        <v>1.0707960000000001</v>
      </c>
      <c r="N101" s="4">
        <v>1</v>
      </c>
      <c r="O101" s="4">
        <v>1</v>
      </c>
    </row>
    <row r="102" spans="1:16">
      <c r="A102" s="10">
        <v>1983</v>
      </c>
      <c r="B102" s="14">
        <v>22600</v>
      </c>
      <c r="C102" s="16">
        <f t="shared" si="6"/>
        <v>3.669724770642202</v>
      </c>
      <c r="D102" s="10">
        <v>0</v>
      </c>
      <c r="E102" s="9">
        <v>3.6697000000000002</v>
      </c>
      <c r="F102" s="24">
        <f t="shared" si="7"/>
        <v>3.669724770642202</v>
      </c>
      <c r="H102" s="3">
        <v>30437</v>
      </c>
      <c r="I102" s="4">
        <v>22600</v>
      </c>
      <c r="J102" s="4">
        <v>1883</v>
      </c>
      <c r="K102" s="4">
        <v>22333</v>
      </c>
      <c r="L102">
        <v>1.036697</v>
      </c>
      <c r="M102">
        <v>1.036697</v>
      </c>
      <c r="N102" s="4">
        <v>1</v>
      </c>
      <c r="O102" s="4">
        <v>1</v>
      </c>
      <c r="P102">
        <f>(I103/12*4)+(I102/12*8)</f>
        <v>22333.333333333332</v>
      </c>
    </row>
    <row r="103" spans="1:16">
      <c r="A103" s="10">
        <v>1983</v>
      </c>
      <c r="B103" s="14">
        <v>21800</v>
      </c>
      <c r="C103" s="16">
        <f t="shared" si="6"/>
        <v>2.8301886792452828</v>
      </c>
      <c r="D103" s="10">
        <v>0</v>
      </c>
      <c r="E103" s="9">
        <v>2.8302</v>
      </c>
      <c r="F103" s="24">
        <f t="shared" si="7"/>
        <v>2.8301886792452828</v>
      </c>
      <c r="H103" s="3">
        <v>30317</v>
      </c>
      <c r="I103" s="4">
        <v>21800</v>
      </c>
      <c r="J103" s="4">
        <v>1817</v>
      </c>
      <c r="K103" s="4"/>
      <c r="L103">
        <v>1.028302</v>
      </c>
      <c r="N103" s="4"/>
      <c r="O103" s="4">
        <v>1</v>
      </c>
    </row>
    <row r="104" spans="1:16">
      <c r="A104" s="10">
        <v>1982</v>
      </c>
      <c r="B104" s="14">
        <v>21200</v>
      </c>
      <c r="C104" s="16">
        <f t="shared" si="6"/>
        <v>8.1632653061224492</v>
      </c>
      <c r="D104" s="10">
        <v>0</v>
      </c>
      <c r="E104" s="9">
        <v>8.1632999999999996</v>
      </c>
      <c r="F104" s="24">
        <f t="shared" si="7"/>
        <v>8.1632653061224492</v>
      </c>
      <c r="H104" s="3">
        <v>30072</v>
      </c>
      <c r="I104" s="4">
        <v>21200</v>
      </c>
      <c r="J104" s="4">
        <v>1767</v>
      </c>
      <c r="K104" s="4">
        <v>20667</v>
      </c>
      <c r="L104">
        <v>1.0816330000000001</v>
      </c>
      <c r="M104">
        <v>1.0816330000000001</v>
      </c>
      <c r="N104" s="4">
        <v>1</v>
      </c>
      <c r="O104" s="4">
        <v>1</v>
      </c>
    </row>
    <row r="105" spans="1:16">
      <c r="A105" s="10">
        <v>1981</v>
      </c>
      <c r="B105" s="14">
        <v>19600</v>
      </c>
      <c r="C105" s="16">
        <f t="shared" si="6"/>
        <v>2.6178010471204187</v>
      </c>
      <c r="D105" s="10">
        <v>0</v>
      </c>
      <c r="E105" s="9">
        <v>2.6177999999999999</v>
      </c>
      <c r="F105" s="24">
        <f t="shared" si="7"/>
        <v>2.6178010471204187</v>
      </c>
      <c r="H105" s="3">
        <v>29860</v>
      </c>
      <c r="I105" s="4">
        <v>19600</v>
      </c>
      <c r="J105" s="4">
        <v>1633</v>
      </c>
      <c r="K105" s="4">
        <v>18658</v>
      </c>
      <c r="L105">
        <v>1.026178</v>
      </c>
      <c r="N105" s="4"/>
      <c r="O105" s="4">
        <v>1</v>
      </c>
      <c r="P105">
        <f>(I107/12*4)+(I106/12*5)+(I105/12*3)</f>
        <v>18658.333333333336</v>
      </c>
    </row>
    <row r="106" spans="1:16">
      <c r="A106" s="10">
        <v>1981</v>
      </c>
      <c r="B106" s="14">
        <v>19100</v>
      </c>
      <c r="C106" s="16">
        <f t="shared" si="6"/>
        <v>9.7701149425287355</v>
      </c>
      <c r="D106" s="10">
        <v>0</v>
      </c>
      <c r="E106" s="9">
        <v>9.7700999999999993</v>
      </c>
      <c r="F106" s="24">
        <f t="shared" si="7"/>
        <v>9.7701149425287355</v>
      </c>
      <c r="H106" s="3">
        <v>29707</v>
      </c>
      <c r="I106" s="4">
        <v>19100</v>
      </c>
      <c r="J106" s="4">
        <v>1592</v>
      </c>
      <c r="K106" s="4"/>
      <c r="L106">
        <v>1.097701</v>
      </c>
      <c r="M106">
        <v>1.097701</v>
      </c>
      <c r="N106" s="4">
        <v>1</v>
      </c>
      <c r="O106" s="4">
        <v>1</v>
      </c>
    </row>
    <row r="107" spans="1:16">
      <c r="A107" s="10">
        <v>1981</v>
      </c>
      <c r="B107" s="14">
        <v>17400</v>
      </c>
      <c r="C107" s="16">
        <f t="shared" si="6"/>
        <v>2.9585798816568047</v>
      </c>
      <c r="D107" s="10">
        <v>0</v>
      </c>
      <c r="E107" s="9">
        <v>2.9586000000000001</v>
      </c>
      <c r="F107" s="24">
        <f t="shared" si="7"/>
        <v>2.9585798816568047</v>
      </c>
      <c r="H107" s="3">
        <v>29587</v>
      </c>
      <c r="I107" s="4">
        <v>17400</v>
      </c>
      <c r="J107" s="4">
        <v>1450</v>
      </c>
      <c r="K107" s="4"/>
      <c r="L107">
        <v>1.0295859999999999</v>
      </c>
      <c r="N107" s="4"/>
      <c r="O107" s="4">
        <v>1</v>
      </c>
    </row>
    <row r="108" spans="1:16">
      <c r="A108" s="10">
        <v>1980</v>
      </c>
      <c r="B108" s="14">
        <v>16900</v>
      </c>
      <c r="C108" s="16">
        <f t="shared" si="6"/>
        <v>4.9689440993788816</v>
      </c>
      <c r="D108" s="10">
        <v>0</v>
      </c>
      <c r="E108" s="9">
        <v>4.9688999999999997</v>
      </c>
      <c r="F108" s="24">
        <f t="shared" si="7"/>
        <v>4.9689440993788816</v>
      </c>
      <c r="H108" s="3">
        <v>29342</v>
      </c>
      <c r="I108" s="4">
        <v>16900</v>
      </c>
      <c r="J108" s="4">
        <v>1408</v>
      </c>
      <c r="K108" s="4">
        <v>16633</v>
      </c>
      <c r="L108">
        <v>1.0496890000000001</v>
      </c>
      <c r="M108">
        <v>1.0496890000000001</v>
      </c>
      <c r="N108" s="4">
        <v>1</v>
      </c>
      <c r="O108" s="4">
        <v>1</v>
      </c>
      <c r="P108">
        <f>(I109/12*4)+(I108/12*8)</f>
        <v>16633.333333333332</v>
      </c>
    </row>
    <row r="109" spans="1:16">
      <c r="A109" s="10">
        <v>1980</v>
      </c>
      <c r="B109" s="14">
        <v>16100</v>
      </c>
      <c r="C109" s="16">
        <f t="shared" si="6"/>
        <v>5.9210526315789478</v>
      </c>
      <c r="D109" s="10">
        <v>0</v>
      </c>
      <c r="E109" s="9">
        <v>5.9211</v>
      </c>
      <c r="F109" s="24">
        <f t="shared" si="7"/>
        <v>5.9210526315789478</v>
      </c>
      <c r="H109" s="3">
        <v>29221</v>
      </c>
      <c r="I109" s="4">
        <v>16100</v>
      </c>
      <c r="J109" s="4">
        <v>1342</v>
      </c>
      <c r="K109" s="4"/>
      <c r="L109">
        <v>1.0592109999999999</v>
      </c>
      <c r="M109">
        <v>1.0592109999999999</v>
      </c>
      <c r="N109" s="4">
        <v>1</v>
      </c>
      <c r="O109" s="4">
        <v>1</v>
      </c>
    </row>
    <row r="110" spans="1:16">
      <c r="A110" s="10">
        <v>1979</v>
      </c>
      <c r="B110" s="14">
        <v>15200</v>
      </c>
      <c r="C110" s="16">
        <f t="shared" si="6"/>
        <v>3.4013605442176869</v>
      </c>
      <c r="D110" s="10">
        <v>0</v>
      </c>
      <c r="E110" s="9">
        <v>3.4014000000000002</v>
      </c>
      <c r="F110" s="24">
        <f t="shared" si="7"/>
        <v>3.4013605442176869</v>
      </c>
      <c r="H110" s="3">
        <v>28856</v>
      </c>
      <c r="I110" s="4">
        <v>15200</v>
      </c>
      <c r="J110" s="4">
        <v>1267</v>
      </c>
      <c r="K110" s="4">
        <v>15200</v>
      </c>
      <c r="L110">
        <v>1.034014</v>
      </c>
      <c r="M110">
        <v>1.034014</v>
      </c>
      <c r="N110" s="4">
        <v>1</v>
      </c>
      <c r="O110" s="4">
        <v>1</v>
      </c>
    </row>
    <row r="111" spans="1:16">
      <c r="A111" s="10">
        <v>1978</v>
      </c>
      <c r="B111" s="14">
        <v>14700</v>
      </c>
      <c r="C111" s="16">
        <f t="shared" si="6"/>
        <v>2.0833333333333335</v>
      </c>
      <c r="D111" s="10">
        <v>0</v>
      </c>
      <c r="E111" s="9">
        <v>2.0832999999999999</v>
      </c>
      <c r="F111" s="24">
        <f t="shared" si="7"/>
        <v>2.0833333333333335</v>
      </c>
      <c r="H111" s="3">
        <v>28672</v>
      </c>
      <c r="I111" s="4">
        <v>14700</v>
      </c>
      <c r="J111" s="4">
        <v>1225</v>
      </c>
      <c r="K111" s="4">
        <v>14550</v>
      </c>
      <c r="L111">
        <v>1.0208330000000001</v>
      </c>
      <c r="M111">
        <v>1.0208330000000001</v>
      </c>
      <c r="N111" s="4">
        <v>1</v>
      </c>
      <c r="O111" s="4">
        <v>1</v>
      </c>
    </row>
    <row r="112" spans="1:16">
      <c r="A112" s="10">
        <v>1977</v>
      </c>
      <c r="B112" s="14">
        <v>14400</v>
      </c>
      <c r="C112" s="16">
        <f t="shared" si="6"/>
        <v>7.4626865671641793</v>
      </c>
      <c r="D112" s="10">
        <v>0</v>
      </c>
      <c r="E112" s="9">
        <v>7.4626999999999999</v>
      </c>
      <c r="F112" s="24">
        <f t="shared" si="7"/>
        <v>7.4626865671641793</v>
      </c>
      <c r="H112" s="3">
        <v>28460</v>
      </c>
      <c r="I112" s="4">
        <v>14400</v>
      </c>
      <c r="J112" s="4">
        <v>1200</v>
      </c>
      <c r="K112" s="4">
        <v>13383</v>
      </c>
      <c r="L112">
        <v>1.074627</v>
      </c>
      <c r="N112" s="4"/>
      <c r="O112" s="4">
        <v>1</v>
      </c>
      <c r="P112">
        <f>(I114/12*4)+(I113/12*7)+(I112/12*1)</f>
        <v>13383.333333333334</v>
      </c>
    </row>
    <row r="113" spans="1:16">
      <c r="A113" s="10">
        <v>1977</v>
      </c>
      <c r="B113" s="14">
        <v>13400</v>
      </c>
      <c r="C113" s="16">
        <f t="shared" si="6"/>
        <v>2.2900763358778624</v>
      </c>
      <c r="D113" s="10">
        <v>0</v>
      </c>
      <c r="E113" s="9">
        <v>2.2900999999999998</v>
      </c>
      <c r="F113" s="24">
        <f t="shared" si="7"/>
        <v>2.2900763358778624</v>
      </c>
      <c r="H113" s="3">
        <v>28246</v>
      </c>
      <c r="I113" s="4">
        <v>13400</v>
      </c>
      <c r="J113" s="4">
        <v>1117</v>
      </c>
      <c r="K113" s="4"/>
      <c r="L113">
        <v>1.0229010000000001</v>
      </c>
      <c r="M113">
        <v>1.0229010000000001</v>
      </c>
      <c r="N113" s="4">
        <v>1</v>
      </c>
      <c r="O113" s="4">
        <v>1</v>
      </c>
    </row>
    <row r="114" spans="1:16">
      <c r="A114" s="10">
        <v>1977</v>
      </c>
      <c r="B114" s="14">
        <v>13100</v>
      </c>
      <c r="C114" s="16">
        <f t="shared" si="6"/>
        <v>8.2644628099173545</v>
      </c>
      <c r="D114" s="10">
        <v>0</v>
      </c>
      <c r="E114" s="9">
        <v>8.2645</v>
      </c>
      <c r="F114" s="24">
        <f t="shared" si="7"/>
        <v>8.2644628099173545</v>
      </c>
      <c r="H114" s="3">
        <v>28126</v>
      </c>
      <c r="I114" s="4">
        <v>13100</v>
      </c>
      <c r="J114" s="4">
        <v>1092</v>
      </c>
      <c r="K114" s="4"/>
      <c r="L114">
        <v>1.0826450000000001</v>
      </c>
      <c r="N114" s="4"/>
      <c r="O114" s="4">
        <v>1</v>
      </c>
    </row>
    <row r="115" spans="1:16">
      <c r="A115" s="10">
        <v>1976</v>
      </c>
      <c r="B115" s="14">
        <v>12100</v>
      </c>
      <c r="C115" s="16">
        <f t="shared" si="6"/>
        <v>2.5423728813559321</v>
      </c>
      <c r="D115" s="10">
        <v>0</v>
      </c>
      <c r="E115" s="9">
        <v>2.5424000000000002</v>
      </c>
      <c r="F115" s="24">
        <f t="shared" si="7"/>
        <v>2.5423728813559321</v>
      </c>
      <c r="H115" s="3">
        <v>27881</v>
      </c>
      <c r="I115" s="4">
        <v>12100</v>
      </c>
      <c r="J115" s="4">
        <v>1008</v>
      </c>
      <c r="K115" s="4">
        <v>12000</v>
      </c>
      <c r="L115">
        <v>1.0254239999999999</v>
      </c>
      <c r="M115">
        <v>1.0254239999999999</v>
      </c>
      <c r="N115" s="4">
        <v>1</v>
      </c>
      <c r="O115" s="4">
        <v>1</v>
      </c>
      <c r="P115">
        <f>(I116/12*4)+(I115/12*8)</f>
        <v>12000</v>
      </c>
    </row>
    <row r="116" spans="1:16">
      <c r="A116" s="10">
        <v>1976</v>
      </c>
      <c r="B116" s="14">
        <v>11800</v>
      </c>
      <c r="C116" s="16">
        <f t="shared" si="6"/>
        <v>7.2727272727272725</v>
      </c>
      <c r="D116" s="10">
        <v>0</v>
      </c>
      <c r="E116" s="9">
        <v>7.2727000000000004</v>
      </c>
      <c r="F116" s="24">
        <f t="shared" si="7"/>
        <v>7.2727272727272725</v>
      </c>
      <c r="H116" s="3">
        <v>27760</v>
      </c>
      <c r="I116" s="4">
        <v>11800</v>
      </c>
      <c r="J116" s="4">
        <v>983</v>
      </c>
      <c r="K116" s="4"/>
      <c r="L116">
        <v>1.072727</v>
      </c>
      <c r="N116" s="4"/>
      <c r="O116" s="4">
        <v>1</v>
      </c>
    </row>
    <row r="117" spans="1:16">
      <c r="A117" s="10">
        <v>1975</v>
      </c>
      <c r="B117" s="14">
        <v>11000</v>
      </c>
      <c r="C117" s="16">
        <f t="shared" si="6"/>
        <v>5.7692307692307692</v>
      </c>
      <c r="D117" s="10">
        <v>0</v>
      </c>
      <c r="E117" s="9">
        <v>5.7691999999999997</v>
      </c>
      <c r="F117" s="24">
        <f t="shared" si="7"/>
        <v>5.7692307692307692</v>
      </c>
      <c r="H117" s="3">
        <v>27515</v>
      </c>
      <c r="I117" s="4">
        <v>11000</v>
      </c>
      <c r="J117" s="4">
        <v>917</v>
      </c>
      <c r="K117" s="4">
        <v>10800</v>
      </c>
      <c r="L117">
        <v>1.0576920000000001</v>
      </c>
      <c r="M117">
        <v>1.0576920000000001</v>
      </c>
      <c r="N117" s="4">
        <v>1</v>
      </c>
      <c r="O117" s="4">
        <v>1</v>
      </c>
      <c r="P117">
        <f>(I118/12*4)+(I117/12*8)</f>
        <v>10800</v>
      </c>
    </row>
    <row r="118" spans="1:16">
      <c r="A118" s="10">
        <v>1975</v>
      </c>
      <c r="B118" s="14">
        <v>10400</v>
      </c>
      <c r="C118" s="16">
        <f t="shared" si="6"/>
        <v>7.2164948453608249</v>
      </c>
      <c r="D118" s="10">
        <v>0</v>
      </c>
      <c r="E118" s="9">
        <v>7.2164999999999999</v>
      </c>
      <c r="F118" s="24">
        <f t="shared" si="7"/>
        <v>7.2164948453608249</v>
      </c>
      <c r="H118" s="3">
        <v>27395</v>
      </c>
      <c r="I118" s="4">
        <v>10400</v>
      </c>
      <c r="J118" s="4">
        <v>867</v>
      </c>
      <c r="K118" s="4"/>
      <c r="L118">
        <v>1.072165</v>
      </c>
      <c r="N118" s="4"/>
      <c r="O118" s="4">
        <v>1</v>
      </c>
    </row>
    <row r="119" spans="1:16">
      <c r="A119" s="10">
        <v>1974</v>
      </c>
      <c r="B119" s="14">
        <v>9700</v>
      </c>
      <c r="C119" s="16">
        <f t="shared" si="6"/>
        <v>5.4347826086956523</v>
      </c>
      <c r="D119" s="10">
        <v>0</v>
      </c>
      <c r="E119" s="9">
        <v>5.4348000000000001</v>
      </c>
      <c r="F119" s="24">
        <f t="shared" si="7"/>
        <v>5.4347826086956523</v>
      </c>
      <c r="H119" s="3">
        <v>27150</v>
      </c>
      <c r="I119" s="4">
        <v>9700</v>
      </c>
      <c r="J119" s="4">
        <v>808</v>
      </c>
      <c r="K119" s="4">
        <v>9533</v>
      </c>
      <c r="L119">
        <v>1.0543480000000001</v>
      </c>
      <c r="M119">
        <v>1.0543480000000001</v>
      </c>
      <c r="N119" s="4">
        <v>1</v>
      </c>
      <c r="O119" s="4">
        <v>1</v>
      </c>
      <c r="P119">
        <f>(I120/12*4)+(I119/12*8)</f>
        <v>9533.3333333333339</v>
      </c>
    </row>
    <row r="120" spans="1:16">
      <c r="A120" s="10">
        <v>1974</v>
      </c>
      <c r="B120" s="14">
        <v>9200</v>
      </c>
      <c r="C120" s="16">
        <f t="shared" si="6"/>
        <v>8.235294117647058</v>
      </c>
      <c r="D120" s="10">
        <v>0</v>
      </c>
      <c r="E120" s="9">
        <v>8.2353000000000005</v>
      </c>
      <c r="F120" s="24">
        <f t="shared" si="7"/>
        <v>8.235294117647058</v>
      </c>
      <c r="H120" s="3">
        <v>27030</v>
      </c>
      <c r="I120" s="4">
        <v>9200</v>
      </c>
      <c r="J120" s="4">
        <v>767</v>
      </c>
      <c r="K120" s="4"/>
      <c r="L120">
        <v>1.0823529999999999</v>
      </c>
      <c r="N120" s="4"/>
      <c r="O120" s="4">
        <v>1</v>
      </c>
    </row>
    <row r="121" spans="1:16">
      <c r="A121" s="10">
        <v>1973</v>
      </c>
      <c r="B121" s="14">
        <v>8500</v>
      </c>
      <c r="C121" s="16">
        <f t="shared" si="6"/>
        <v>7.5949367088607591</v>
      </c>
      <c r="D121" s="10">
        <v>0</v>
      </c>
      <c r="E121" s="9">
        <v>7.5949</v>
      </c>
      <c r="F121" s="24">
        <f t="shared" si="7"/>
        <v>7.5949367088607591</v>
      </c>
      <c r="H121" s="3">
        <v>26665</v>
      </c>
      <c r="I121" s="4">
        <v>8500</v>
      </c>
      <c r="J121" s="4">
        <v>708</v>
      </c>
      <c r="K121" s="4">
        <v>8500</v>
      </c>
      <c r="L121">
        <v>1.075949</v>
      </c>
      <c r="M121">
        <v>1.075949</v>
      </c>
      <c r="N121" s="4">
        <v>1</v>
      </c>
      <c r="O121" s="4">
        <v>1</v>
      </c>
    </row>
    <row r="122" spans="1:16">
      <c r="A122" s="10">
        <v>1972</v>
      </c>
      <c r="B122" s="14">
        <v>7900</v>
      </c>
      <c r="C122" s="16">
        <f t="shared" si="6"/>
        <v>5.333333333333333</v>
      </c>
      <c r="D122" s="10">
        <v>0</v>
      </c>
      <c r="E122" s="9">
        <v>5.3333000000000004</v>
      </c>
      <c r="F122" s="24">
        <f t="shared" si="7"/>
        <v>5.333333333333333</v>
      </c>
      <c r="H122" s="3">
        <v>26299</v>
      </c>
      <c r="I122" s="4">
        <v>7900</v>
      </c>
      <c r="J122" s="4">
        <v>658</v>
      </c>
      <c r="K122" s="4">
        <v>7900</v>
      </c>
      <c r="L122">
        <v>1.0533330000000001</v>
      </c>
      <c r="M122">
        <v>1.0533330000000001</v>
      </c>
      <c r="N122" s="4">
        <v>1</v>
      </c>
      <c r="O122" s="4">
        <v>1</v>
      </c>
    </row>
    <row r="123" spans="1:16">
      <c r="A123" s="10">
        <v>1971</v>
      </c>
      <c r="B123" s="14">
        <v>7500</v>
      </c>
      <c r="C123" s="16">
        <f t="shared" si="6"/>
        <v>4.166666666666667</v>
      </c>
      <c r="D123" s="10">
        <v>0</v>
      </c>
      <c r="E123" s="9">
        <v>4.1666999999999996</v>
      </c>
      <c r="F123" s="24">
        <f t="shared" si="7"/>
        <v>4.166666666666667</v>
      </c>
      <c r="H123" s="3">
        <v>26054</v>
      </c>
      <c r="I123" s="4">
        <v>7500</v>
      </c>
      <c r="J123" s="4">
        <v>625</v>
      </c>
      <c r="K123" s="4">
        <v>7400</v>
      </c>
      <c r="L123">
        <v>1.0416669999999999</v>
      </c>
      <c r="M123">
        <v>1.0416669999999999</v>
      </c>
      <c r="N123" s="4">
        <v>1</v>
      </c>
      <c r="O123" s="4">
        <v>1</v>
      </c>
      <c r="P123">
        <f>(I124/12*4)+(I123/12*8)</f>
        <v>7400</v>
      </c>
    </row>
    <row r="124" spans="1:16">
      <c r="A124" s="10">
        <v>1971</v>
      </c>
      <c r="B124" s="14">
        <v>7200</v>
      </c>
      <c r="C124" s="16">
        <f t="shared" si="6"/>
        <v>5.882352941176471</v>
      </c>
      <c r="D124" s="10">
        <v>0</v>
      </c>
      <c r="E124" s="9">
        <v>5.8823999999999996</v>
      </c>
      <c r="F124" s="24">
        <f t="shared" si="7"/>
        <v>5.882352941176471</v>
      </c>
      <c r="H124" s="3">
        <v>25934</v>
      </c>
      <c r="I124" s="4">
        <v>7200</v>
      </c>
      <c r="J124" s="4">
        <v>600</v>
      </c>
      <c r="K124" s="4"/>
      <c r="L124">
        <v>1.058824</v>
      </c>
      <c r="N124" s="4"/>
      <c r="O124" s="4">
        <v>1</v>
      </c>
    </row>
    <row r="125" spans="1:16">
      <c r="A125" s="10">
        <v>1970</v>
      </c>
      <c r="B125" s="14">
        <v>6800</v>
      </c>
      <c r="C125" s="16">
        <f t="shared" si="6"/>
        <v>6.25</v>
      </c>
      <c r="D125" s="10">
        <v>0</v>
      </c>
      <c r="E125" s="9">
        <v>6.25</v>
      </c>
      <c r="F125" s="24">
        <f t="shared" si="7"/>
        <v>6.25</v>
      </c>
      <c r="H125" s="3">
        <v>25569</v>
      </c>
      <c r="I125" s="4">
        <v>6800</v>
      </c>
      <c r="J125" s="4">
        <v>567</v>
      </c>
      <c r="K125" s="4">
        <v>6800</v>
      </c>
      <c r="L125">
        <v>1.0625</v>
      </c>
      <c r="M125">
        <v>1.0625</v>
      </c>
      <c r="N125" s="4">
        <v>1</v>
      </c>
      <c r="O125" s="4">
        <v>1</v>
      </c>
    </row>
    <row r="126" spans="1:16">
      <c r="A126" s="10">
        <v>1969</v>
      </c>
      <c r="B126" s="14">
        <v>6400</v>
      </c>
      <c r="C126" s="16">
        <f t="shared" ref="C126:C127" si="8">((B126-B127)*100/B127)</f>
        <v>8.4745762711864412</v>
      </c>
      <c r="D126" s="10">
        <v>0</v>
      </c>
      <c r="E126" s="9">
        <v>8.4746000000000006</v>
      </c>
      <c r="F126" s="24">
        <f t="shared" si="7"/>
        <v>8.4745762711864412</v>
      </c>
      <c r="H126" s="3">
        <v>25204</v>
      </c>
      <c r="I126" s="4">
        <v>6400</v>
      </c>
      <c r="J126" s="4">
        <v>533</v>
      </c>
      <c r="K126" s="4">
        <v>6400</v>
      </c>
      <c r="L126">
        <v>1.084746</v>
      </c>
      <c r="M126">
        <v>1.084746</v>
      </c>
      <c r="N126" s="4">
        <v>1</v>
      </c>
      <c r="O126" s="4">
        <v>1</v>
      </c>
    </row>
    <row r="127" spans="1:16">
      <c r="A127" s="10">
        <v>1968</v>
      </c>
      <c r="B127" s="14">
        <v>5900</v>
      </c>
      <c r="C127" s="16">
        <f t="shared" si="8"/>
        <v>9.2592592592592595</v>
      </c>
      <c r="D127" s="10">
        <v>0</v>
      </c>
      <c r="E127" s="9">
        <v>9.2592999999999996</v>
      </c>
      <c r="F127" s="24">
        <f t="shared" si="7"/>
        <v>9.2592592592592595</v>
      </c>
      <c r="H127" s="3">
        <v>24838</v>
      </c>
      <c r="I127" s="4">
        <v>5900</v>
      </c>
      <c r="J127" s="4">
        <v>492</v>
      </c>
      <c r="K127" s="4">
        <v>5900</v>
      </c>
      <c r="L127">
        <v>1.0925929999999999</v>
      </c>
      <c r="M127">
        <v>1.0925929999999999</v>
      </c>
      <c r="N127" s="4">
        <v>1</v>
      </c>
      <c r="O127" s="4">
        <v>1</v>
      </c>
    </row>
    <row r="128" spans="1:16">
      <c r="A128" s="10">
        <v>1967</v>
      </c>
      <c r="B128" s="14">
        <v>5400</v>
      </c>
      <c r="C128" s="16"/>
      <c r="D128" s="10">
        <v>0</v>
      </c>
      <c r="H128" s="3">
        <v>24473</v>
      </c>
      <c r="I128" s="4">
        <v>5400</v>
      </c>
      <c r="J128" s="4">
        <v>450</v>
      </c>
      <c r="K128" s="4">
        <v>5400</v>
      </c>
      <c r="N128" s="4">
        <v>1</v>
      </c>
      <c r="O128" s="4">
        <v>1</v>
      </c>
    </row>
    <row r="129" spans="12:15">
      <c r="L129" s="25">
        <f>SUM(L60:L128)</f>
        <v>71.110488999999973</v>
      </c>
      <c r="M129" s="25">
        <f>SUM(M60:M128)</f>
        <v>58.547975000000001</v>
      </c>
      <c r="N129" s="4">
        <f>SUM(N60:N128)</f>
        <v>57</v>
      </c>
      <c r="O129" s="4">
        <f>SUM(O60:O128)</f>
        <v>69</v>
      </c>
    </row>
  </sheetData>
  <sheetProtection algorithmName="SHA-512" hashValue="xkmsQLRmgBsTfkV9W8zXZleg+z5MsTKxZpMp3lgmT/Ljtjg7j4UknLLozkE7ZRgiRSTvymApKa2hXqIm4nLOOA==" saltValue="Y42xYNxIo+rumBzb9TwNww==" spinCount="100000" sheet="1" objects="1" scenarios="1" selectLockedCells="1"/>
  <mergeCells count="2">
    <mergeCell ref="O50:P51"/>
    <mergeCell ref="O52:P52"/>
  </mergeCells>
  <dataValidations count="1">
    <dataValidation type="list" allowBlank="1" showInputMessage="1" showErrorMessage="1" sqref="G1" xr:uid="{14FBDEEA-7CBD-4C6E-A41E-98679573B969}">
      <formula1>"Prisstigning fra 'Forsiden',Egendefinert årlig prisstigning"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Q541"/>
  <sheetViews>
    <sheetView zoomScale="90" zoomScaleNormal="90"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AC17" sqref="AC17"/>
    </sheetView>
  </sheetViews>
  <sheetFormatPr baseColWidth="10" defaultColWidth="11.42578125" defaultRowHeight="15"/>
  <cols>
    <col min="1" max="24" width="11.42578125" style="2"/>
    <col min="25" max="25" width="13" style="2" bestFit="1" customWidth="1"/>
    <col min="26" max="16384" width="11.42578125" style="2"/>
  </cols>
  <sheetData>
    <row r="1" spans="1:147" ht="15.75" thickBot="1">
      <c r="A1" s="6" t="s">
        <v>4</v>
      </c>
      <c r="B1" s="5">
        <v>1997</v>
      </c>
      <c r="C1" s="5">
        <v>1998</v>
      </c>
      <c r="D1" s="5">
        <v>1999</v>
      </c>
      <c r="E1" s="5">
        <v>2000</v>
      </c>
      <c r="F1" s="5">
        <v>2001</v>
      </c>
      <c r="G1" s="5">
        <v>2002</v>
      </c>
      <c r="H1" s="5">
        <v>2003</v>
      </c>
      <c r="I1" s="5">
        <v>2004</v>
      </c>
      <c r="J1" s="5">
        <v>2005</v>
      </c>
      <c r="K1" s="5">
        <v>2006</v>
      </c>
      <c r="L1" s="5">
        <v>2007</v>
      </c>
      <c r="M1" s="5">
        <v>2008</v>
      </c>
      <c r="N1" s="5">
        <v>2009</v>
      </c>
      <c r="O1" s="5">
        <v>2010</v>
      </c>
      <c r="P1" s="5">
        <v>2011</v>
      </c>
      <c r="Q1" s="5">
        <v>2012</v>
      </c>
      <c r="R1" s="5">
        <v>2013</v>
      </c>
      <c r="S1" s="5">
        <v>2014</v>
      </c>
      <c r="T1" s="5">
        <v>2015</v>
      </c>
      <c r="U1" s="5">
        <v>2016</v>
      </c>
      <c r="V1" s="5">
        <v>2017</v>
      </c>
      <c r="W1" s="5">
        <v>2018</v>
      </c>
      <c r="X1" s="5">
        <v>2019</v>
      </c>
      <c r="Y1" s="5">
        <v>2020</v>
      </c>
      <c r="Z1" s="5">
        <v>2021</v>
      </c>
      <c r="AA1" s="5">
        <v>2022</v>
      </c>
      <c r="AB1" s="5">
        <v>2023</v>
      </c>
      <c r="AC1" s="5">
        <v>2024</v>
      </c>
      <c r="AD1" s="5">
        <v>2025</v>
      </c>
      <c r="AE1" s="5">
        <v>2026</v>
      </c>
      <c r="AF1" s="5">
        <v>2027</v>
      </c>
      <c r="AG1" s="5">
        <v>2028</v>
      </c>
      <c r="AH1" s="5">
        <v>2029</v>
      </c>
      <c r="AI1" s="5">
        <v>2030</v>
      </c>
      <c r="AJ1" s="5">
        <v>2031</v>
      </c>
      <c r="AK1" s="5">
        <v>2032</v>
      </c>
      <c r="AL1" s="5">
        <v>2033</v>
      </c>
      <c r="AM1" s="5">
        <v>2034</v>
      </c>
      <c r="AN1" s="5">
        <v>2035</v>
      </c>
      <c r="AO1" s="5">
        <v>2036</v>
      </c>
      <c r="AP1" s="5">
        <v>2037</v>
      </c>
      <c r="AQ1" s="5">
        <v>2038</v>
      </c>
      <c r="AR1" s="5">
        <v>2039</v>
      </c>
      <c r="AS1" s="5">
        <v>2040</v>
      </c>
      <c r="AT1" s="5">
        <v>2041</v>
      </c>
      <c r="AU1" s="5">
        <v>2042</v>
      </c>
      <c r="AV1" s="5">
        <v>2043</v>
      </c>
      <c r="AW1" s="5">
        <v>2044</v>
      </c>
      <c r="AX1" s="5">
        <v>2045</v>
      </c>
      <c r="AY1" s="5">
        <v>2046</v>
      </c>
      <c r="AZ1" s="5">
        <v>2047</v>
      </c>
      <c r="BA1" s="5">
        <v>2048</v>
      </c>
      <c r="BB1" s="5">
        <v>2049</v>
      </c>
      <c r="BC1" s="5">
        <v>2050</v>
      </c>
      <c r="BD1" s="5">
        <v>2051</v>
      </c>
      <c r="BE1" s="5">
        <v>2052</v>
      </c>
      <c r="BF1" s="5">
        <v>2053</v>
      </c>
      <c r="BG1" s="5">
        <v>2054</v>
      </c>
      <c r="BH1" s="5">
        <v>2055</v>
      </c>
      <c r="BI1" s="5">
        <v>2056</v>
      </c>
      <c r="BJ1" s="5">
        <v>2057</v>
      </c>
      <c r="BK1" s="5">
        <v>2058</v>
      </c>
      <c r="BL1" s="5">
        <v>2059</v>
      </c>
      <c r="BM1" s="5">
        <v>2060</v>
      </c>
      <c r="BN1" s="5">
        <v>2061</v>
      </c>
      <c r="BO1" s="5">
        <v>2062</v>
      </c>
      <c r="BP1" s="5">
        <v>2063</v>
      </c>
      <c r="BQ1" s="5">
        <v>2064</v>
      </c>
      <c r="BR1" s="5">
        <v>2065</v>
      </c>
      <c r="BS1" s="5">
        <v>2066</v>
      </c>
      <c r="BT1" s="5">
        <v>2067</v>
      </c>
      <c r="BU1" s="5">
        <v>2068</v>
      </c>
      <c r="BV1" s="5">
        <v>2069</v>
      </c>
      <c r="BW1" s="5">
        <v>2070</v>
      </c>
      <c r="BX1" s="5">
        <v>2071</v>
      </c>
      <c r="BY1" s="5">
        <v>2072</v>
      </c>
      <c r="BZ1" s="5">
        <v>2073</v>
      </c>
      <c r="CA1" s="5">
        <v>2074</v>
      </c>
      <c r="CB1" s="5">
        <v>2075</v>
      </c>
      <c r="CC1" s="5">
        <v>2076</v>
      </c>
      <c r="CD1" s="5">
        <v>2077</v>
      </c>
      <c r="CE1" s="5">
        <v>2078</v>
      </c>
      <c r="CF1" s="5">
        <v>2079</v>
      </c>
      <c r="CG1" s="5">
        <v>2080</v>
      </c>
    </row>
    <row r="2" spans="1:147">
      <c r="A2" s="7">
        <v>19</v>
      </c>
      <c r="B2" s="15">
        <v>184100</v>
      </c>
      <c r="C2" s="18">
        <v>194100</v>
      </c>
      <c r="D2" s="15">
        <v>194100</v>
      </c>
      <c r="E2" s="18">
        <v>194100</v>
      </c>
      <c r="F2" s="15">
        <v>201300</v>
      </c>
      <c r="G2" s="18">
        <v>208800</v>
      </c>
      <c r="H2" s="15">
        <v>208800</v>
      </c>
      <c r="I2" s="18">
        <v>215300</v>
      </c>
      <c r="J2" s="15">
        <v>215900</v>
      </c>
      <c r="K2" s="18">
        <v>224900</v>
      </c>
      <c r="L2" s="15">
        <v>229200</v>
      </c>
      <c r="M2" s="18">
        <v>245200</v>
      </c>
      <c r="N2" s="15">
        <v>247600</v>
      </c>
      <c r="O2" s="18">
        <v>256500</v>
      </c>
      <c r="P2" s="15">
        <v>263500</v>
      </c>
      <c r="Q2" s="18">
        <v>275500</v>
      </c>
      <c r="R2" s="15">
        <v>279700</v>
      </c>
      <c r="S2" s="18">
        <v>286200</v>
      </c>
      <c r="T2" s="15">
        <v>286900</v>
      </c>
      <c r="U2" s="18">
        <v>290200</v>
      </c>
      <c r="V2" s="15">
        <v>291200</v>
      </c>
      <c r="W2" s="18">
        <v>296300</v>
      </c>
      <c r="X2" s="15">
        <v>300300</v>
      </c>
      <c r="Y2" s="18">
        <v>301600</v>
      </c>
      <c r="Z2" s="15">
        <v>309800</v>
      </c>
      <c r="AA2" s="23">
        <v>319800</v>
      </c>
      <c r="AB2" s="15">
        <v>350800</v>
      </c>
      <c r="AC2" s="12">
        <f>AB2+(AB2*(Kalkulator!$P$18/100))</f>
        <v>350800</v>
      </c>
      <c r="AD2" s="12">
        <f>AC2+(AC2*(Kalkulator!$P$18/100))</f>
        <v>350800</v>
      </c>
      <c r="AE2" s="12">
        <f>AD2+(AD2*(Kalkulator!$P$18/100))</f>
        <v>350800</v>
      </c>
      <c r="AF2" s="12">
        <f>AE2+(AE2*(Kalkulator!$P$18/100))</f>
        <v>350800</v>
      </c>
      <c r="AG2" s="12">
        <f>AF2+(AF2*(Kalkulator!$P$18/100))</f>
        <v>350800</v>
      </c>
      <c r="AH2" s="12">
        <f>AG2+(AG2*(Kalkulator!$P$18/100))</f>
        <v>350800</v>
      </c>
      <c r="AI2" s="12">
        <f>AH2+(AH2*(Kalkulator!$P$18/100))</f>
        <v>350800</v>
      </c>
      <c r="AJ2" s="12">
        <f>AI2+(AI2*(Kalkulator!$P$18/100))</f>
        <v>350800</v>
      </c>
      <c r="AK2" s="12">
        <f>AJ2+(AJ2*(Kalkulator!$P$18/100))</f>
        <v>350800</v>
      </c>
      <c r="AL2" s="12">
        <f>AK2+(AK2*(Kalkulator!$P$18/100))</f>
        <v>350800</v>
      </c>
      <c r="AM2" s="12">
        <f>AL2+(AL2*(Kalkulator!$P$18/100))</f>
        <v>350800</v>
      </c>
      <c r="AN2" s="12">
        <f>AM2+(AM2*(Kalkulator!$P$18/100))</f>
        <v>350800</v>
      </c>
      <c r="AO2" s="12">
        <f>AN2+(AN2*(Kalkulator!$P$18/100))</f>
        <v>350800</v>
      </c>
      <c r="AP2" s="12">
        <f>AO2+(AO2*(Kalkulator!$P$18/100))</f>
        <v>350800</v>
      </c>
      <c r="AQ2" s="12">
        <f>AP2+(AP2*(Kalkulator!$P$18/100))</f>
        <v>350800</v>
      </c>
      <c r="AR2" s="12">
        <f>AQ2+(AQ2*(Kalkulator!$P$18/100))</f>
        <v>350800</v>
      </c>
      <c r="AS2" s="12">
        <f>AR2+(AR2*(Kalkulator!$P$18/100))</f>
        <v>350800</v>
      </c>
      <c r="AT2" s="12">
        <f>AS2+(AS2*(Kalkulator!$P$18/100))</f>
        <v>350800</v>
      </c>
      <c r="AU2" s="12">
        <f>AT2+(AT2*(Kalkulator!$P$18/100))</f>
        <v>350800</v>
      </c>
      <c r="AV2" s="12">
        <f>AU2+(AU2*(Kalkulator!$P$18/100))</f>
        <v>350800</v>
      </c>
      <c r="AW2" s="12">
        <f>AV2+(AV2*(Kalkulator!$P$18/100))</f>
        <v>350800</v>
      </c>
      <c r="AX2" s="12">
        <f>AW2+(AW2*(Kalkulator!$P$18/100))</f>
        <v>350800</v>
      </c>
      <c r="AY2" s="12">
        <f>AX2+(AX2*(Kalkulator!$P$18/100))</f>
        <v>350800</v>
      </c>
      <c r="AZ2" s="12">
        <f>AY2+(AY2*(Kalkulator!$P$18/100))</f>
        <v>350800</v>
      </c>
      <c r="BA2" s="12">
        <f>AZ2+(AZ2*(Kalkulator!$P$18/100))</f>
        <v>350800</v>
      </c>
      <c r="BB2" s="12">
        <f>BA2+(BA2*(Kalkulator!$P$18/100))</f>
        <v>350800</v>
      </c>
      <c r="BC2" s="12">
        <f>BB2+(BB2*(Kalkulator!$P$18/100))</f>
        <v>350800</v>
      </c>
      <c r="BD2" s="12">
        <f>BC2+(BC2*(Kalkulator!$P$18/100))</f>
        <v>350800</v>
      </c>
      <c r="BE2" s="12">
        <f>BD2+(BD2*(Kalkulator!$P$18/100))</f>
        <v>350800</v>
      </c>
      <c r="BF2" s="12">
        <f>BE2+(BE2*(Kalkulator!$P$18/100))</f>
        <v>350800</v>
      </c>
      <c r="BG2" s="12">
        <f>BF2+(BF2*(Kalkulator!$P$18/100))</f>
        <v>350800</v>
      </c>
      <c r="BH2" s="12">
        <f>BG2+(BG2*(Kalkulator!$P$18/100))</f>
        <v>350800</v>
      </c>
      <c r="BI2" s="12">
        <f>BH2+(BH2*(Kalkulator!$P$18/100))</f>
        <v>350800</v>
      </c>
      <c r="BJ2" s="12">
        <f>BI2+(BI2*(Kalkulator!$P$18/100))</f>
        <v>350800</v>
      </c>
      <c r="BK2" s="12">
        <f>BJ2+(BJ2*(Kalkulator!$P$18/100))</f>
        <v>350800</v>
      </c>
      <c r="BL2" s="12">
        <f>BK2+(BK2*(Kalkulator!$P$18/100))</f>
        <v>350800</v>
      </c>
      <c r="BM2" s="12">
        <f>BL2+(BL2*(Kalkulator!$P$18/100))</f>
        <v>350800</v>
      </c>
      <c r="BN2" s="12">
        <f>BM2+(BM2*(Kalkulator!$P$18/100))</f>
        <v>350800</v>
      </c>
      <c r="BO2" s="12">
        <f>BN2+(BN2*(Kalkulator!$P$18/100))</f>
        <v>350800</v>
      </c>
      <c r="BP2" s="12">
        <f>BO2+(BO2*(Kalkulator!$P$18/100))</f>
        <v>350800</v>
      </c>
      <c r="BQ2" s="12">
        <f>BP2+(BP2*(Kalkulator!$P$18/100))</f>
        <v>350800</v>
      </c>
      <c r="BR2" s="12">
        <f>BQ2+(BQ2*(Kalkulator!$P$18/100))</f>
        <v>350800</v>
      </c>
      <c r="BS2" s="12">
        <f>BR2+(BR2*(Kalkulator!$P$18/100))</f>
        <v>350800</v>
      </c>
      <c r="BT2" s="12">
        <f>BS2+(BS2*(Kalkulator!$P$18/100))</f>
        <v>350800</v>
      </c>
      <c r="BU2" s="12">
        <f>BT2+(BT2*(Kalkulator!$P$18/100))</f>
        <v>350800</v>
      </c>
      <c r="BV2" s="12">
        <f>BU2+(BU2*(Kalkulator!$P$18/100))</f>
        <v>350800</v>
      </c>
      <c r="BW2" s="12">
        <f>BV2+(BV2*(Kalkulator!$P$18/100))</f>
        <v>350800</v>
      </c>
      <c r="BX2" s="12">
        <f>BW2+(BW2*(Kalkulator!$P$18/100))</f>
        <v>350800</v>
      </c>
      <c r="BY2" s="12">
        <f>BX2+(BX2*(Kalkulator!$P$18/100))</f>
        <v>350800</v>
      </c>
      <c r="BZ2" s="12">
        <f>BY2+(BY2*(Kalkulator!$P$18/100))</f>
        <v>350800</v>
      </c>
      <c r="CA2" s="12">
        <f>BZ2+(BZ2*(Kalkulator!$P$18/100))</f>
        <v>350800</v>
      </c>
      <c r="CB2" s="12">
        <f>CA2+(CA2*(Kalkulator!$P$18/100))</f>
        <v>350800</v>
      </c>
      <c r="CC2" s="12">
        <f>CB2+(CB2*(Kalkulator!$P$18/100))</f>
        <v>350800</v>
      </c>
      <c r="CD2" s="12">
        <f>CC2+(CC2*(Kalkulator!$P$18/100))</f>
        <v>350800</v>
      </c>
      <c r="CE2" s="12">
        <f>CD2+(CD2*(Kalkulator!$P$18/100))</f>
        <v>350800</v>
      </c>
      <c r="CF2" s="12">
        <f>CE2+(CE2*(Kalkulator!$P$18/100))</f>
        <v>350800</v>
      </c>
      <c r="CG2" s="12">
        <f>CF2+(CF2*(Kalkulator!$P$18/100))</f>
        <v>350800</v>
      </c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</row>
    <row r="3" spans="1:147">
      <c r="A3" s="7">
        <v>20</v>
      </c>
      <c r="B3" s="15">
        <v>187700</v>
      </c>
      <c r="C3" s="18">
        <v>197700</v>
      </c>
      <c r="D3" s="15">
        <v>197700</v>
      </c>
      <c r="E3" s="18">
        <v>197700</v>
      </c>
      <c r="F3" s="15">
        <v>204900</v>
      </c>
      <c r="G3" s="18">
        <v>212400</v>
      </c>
      <c r="H3" s="15">
        <v>212400</v>
      </c>
      <c r="I3" s="18">
        <v>218900</v>
      </c>
      <c r="J3" s="15">
        <v>219300</v>
      </c>
      <c r="K3" s="18">
        <v>228300</v>
      </c>
      <c r="L3" s="15">
        <v>232600</v>
      </c>
      <c r="M3" s="18">
        <v>248600</v>
      </c>
      <c r="N3" s="15">
        <v>251000</v>
      </c>
      <c r="O3" s="18">
        <v>260000</v>
      </c>
      <c r="P3" s="15">
        <v>267000</v>
      </c>
      <c r="Q3" s="18">
        <v>279000</v>
      </c>
      <c r="R3" s="15">
        <v>283200</v>
      </c>
      <c r="S3" s="18">
        <v>289700</v>
      </c>
      <c r="T3" s="15">
        <v>290400</v>
      </c>
      <c r="U3" s="18">
        <v>293700</v>
      </c>
      <c r="V3" s="15">
        <v>294700</v>
      </c>
      <c r="W3" s="18">
        <v>299800</v>
      </c>
      <c r="X3" s="15">
        <v>303800</v>
      </c>
      <c r="Y3" s="18">
        <v>305100</v>
      </c>
      <c r="Z3" s="15">
        <v>313300</v>
      </c>
      <c r="AA3" s="18">
        <v>323300</v>
      </c>
      <c r="AB3" s="15">
        <v>354300</v>
      </c>
      <c r="AC3" s="11">
        <f>AB3+(AB3*(Kalkulator!$P$18/100))</f>
        <v>354300</v>
      </c>
      <c r="AD3" s="11">
        <f>AC3+(AC3*(Kalkulator!$P$18/100))</f>
        <v>354300</v>
      </c>
      <c r="AE3" s="11">
        <f>AD3+(AD3*(Kalkulator!$P$18/100))</f>
        <v>354300</v>
      </c>
      <c r="AF3" s="11">
        <f>AE3+(AE3*(Kalkulator!$P$18/100))</f>
        <v>354300</v>
      </c>
      <c r="AG3" s="11">
        <f>AF3+(AF3*(Kalkulator!$P$18/100))</f>
        <v>354300</v>
      </c>
      <c r="AH3" s="11">
        <f>AG3+(AG3*(Kalkulator!$P$18/100))</f>
        <v>354300</v>
      </c>
      <c r="AI3" s="11">
        <f>AH3+(AH3*(Kalkulator!$P$18/100))</f>
        <v>354300</v>
      </c>
      <c r="AJ3" s="11">
        <f>AI3+(AI3*(Kalkulator!$P$18/100))</f>
        <v>354300</v>
      </c>
      <c r="AK3" s="11">
        <f>AJ3+(AJ3*(Kalkulator!$P$18/100))</f>
        <v>354300</v>
      </c>
      <c r="AL3" s="11">
        <f>AK3+(AK3*(Kalkulator!$P$18/100))</f>
        <v>354300</v>
      </c>
      <c r="AM3" s="11">
        <f>AL3+(AL3*(Kalkulator!$P$18/100))</f>
        <v>354300</v>
      </c>
      <c r="AN3" s="11">
        <f>AM3+(AM3*(Kalkulator!$P$18/100))</f>
        <v>354300</v>
      </c>
      <c r="AO3" s="11">
        <f>AN3+(AN3*(Kalkulator!$P$18/100))</f>
        <v>354300</v>
      </c>
      <c r="AP3" s="11">
        <f>AO3+(AO3*(Kalkulator!$P$18/100))</f>
        <v>354300</v>
      </c>
      <c r="AQ3" s="11">
        <f>AP3+(AP3*(Kalkulator!$P$18/100))</f>
        <v>354300</v>
      </c>
      <c r="AR3" s="11">
        <f>AQ3+(AQ3*(Kalkulator!$P$18/100))</f>
        <v>354300</v>
      </c>
      <c r="AS3" s="11">
        <f>AR3+(AR3*(Kalkulator!$P$18/100))</f>
        <v>354300</v>
      </c>
      <c r="AT3" s="11">
        <f>AS3+(AS3*(Kalkulator!$P$18/100))</f>
        <v>354300</v>
      </c>
      <c r="AU3" s="11">
        <f>AT3+(AT3*(Kalkulator!$P$18/100))</f>
        <v>354300</v>
      </c>
      <c r="AV3" s="11">
        <f>AU3+(AU3*(Kalkulator!$P$18/100))</f>
        <v>354300</v>
      </c>
      <c r="AW3" s="11">
        <f>AV3+(AV3*(Kalkulator!$P$18/100))</f>
        <v>354300</v>
      </c>
      <c r="AX3" s="11">
        <f>AW3+(AW3*(Kalkulator!$P$18/100))</f>
        <v>354300</v>
      </c>
      <c r="AY3" s="11">
        <f>AX3+(AX3*(Kalkulator!$P$18/100))</f>
        <v>354300</v>
      </c>
      <c r="AZ3" s="11">
        <f>AY3+(AY3*(Kalkulator!$P$18/100))</f>
        <v>354300</v>
      </c>
      <c r="BA3" s="11">
        <f>AZ3+(AZ3*(Kalkulator!$P$18/100))</f>
        <v>354300</v>
      </c>
      <c r="BB3" s="11">
        <f>BA3+(BA3*(Kalkulator!$P$18/100))</f>
        <v>354300</v>
      </c>
      <c r="BC3" s="11">
        <f>BB3+(BB3*(Kalkulator!$P$18/100))</f>
        <v>354300</v>
      </c>
      <c r="BD3" s="11">
        <f>BC3+(BC3*(Kalkulator!$P$18/100))</f>
        <v>354300</v>
      </c>
      <c r="BE3" s="11">
        <f>BD3+(BD3*(Kalkulator!$P$18/100))</f>
        <v>354300</v>
      </c>
      <c r="BF3" s="11">
        <f>BE3+(BE3*(Kalkulator!$P$18/100))</f>
        <v>354300</v>
      </c>
      <c r="BG3" s="11">
        <f>BF3+(BF3*(Kalkulator!$P$18/100))</f>
        <v>354300</v>
      </c>
      <c r="BH3" s="11">
        <f>BG3+(BG3*(Kalkulator!$P$18/100))</f>
        <v>354300</v>
      </c>
      <c r="BI3" s="11">
        <f>BH3+(BH3*(Kalkulator!$P$18/100))</f>
        <v>354300</v>
      </c>
      <c r="BJ3" s="11">
        <f>BI3+(BI3*(Kalkulator!$P$18/100))</f>
        <v>354300</v>
      </c>
      <c r="BK3" s="11">
        <f>BJ3+(BJ3*(Kalkulator!$P$18/100))</f>
        <v>354300</v>
      </c>
      <c r="BL3" s="11">
        <f>BK3+(BK3*(Kalkulator!$P$18/100))</f>
        <v>354300</v>
      </c>
      <c r="BM3" s="11">
        <f>BL3+(BL3*(Kalkulator!$P$18/100))</f>
        <v>354300</v>
      </c>
      <c r="BN3" s="11">
        <f>BM3+(BM3*(Kalkulator!$P$18/100))</f>
        <v>354300</v>
      </c>
      <c r="BO3" s="11">
        <f>BN3+(BN3*(Kalkulator!$P$18/100))</f>
        <v>354300</v>
      </c>
      <c r="BP3" s="11">
        <f>BO3+(BO3*(Kalkulator!$P$18/100))</f>
        <v>354300</v>
      </c>
      <c r="BQ3" s="11">
        <f>BP3+(BP3*(Kalkulator!$P$18/100))</f>
        <v>354300</v>
      </c>
      <c r="BR3" s="11">
        <f>BQ3+(BQ3*(Kalkulator!$P$18/100))</f>
        <v>354300</v>
      </c>
      <c r="BS3" s="11">
        <f>BR3+(BR3*(Kalkulator!$P$18/100))</f>
        <v>354300</v>
      </c>
      <c r="BT3" s="11">
        <f>BS3+(BS3*(Kalkulator!$P$18/100))</f>
        <v>354300</v>
      </c>
      <c r="BU3" s="11">
        <f>BT3+(BT3*(Kalkulator!$P$18/100))</f>
        <v>354300</v>
      </c>
      <c r="BV3" s="11">
        <f>BU3+(BU3*(Kalkulator!$P$18/100))</f>
        <v>354300</v>
      </c>
      <c r="BW3" s="11">
        <f>BV3+(BV3*(Kalkulator!$P$18/100))</f>
        <v>354300</v>
      </c>
      <c r="BX3" s="11">
        <f>BW3+(BW3*(Kalkulator!$P$18/100))</f>
        <v>354300</v>
      </c>
      <c r="BY3" s="11">
        <f>BX3+(BX3*(Kalkulator!$P$18/100))</f>
        <v>354300</v>
      </c>
      <c r="BZ3" s="11">
        <f>BY3+(BY3*(Kalkulator!$P$18/100))</f>
        <v>354300</v>
      </c>
      <c r="CA3" s="11">
        <f>BZ3+(BZ3*(Kalkulator!$P$18/100))</f>
        <v>354300</v>
      </c>
      <c r="CB3" s="11">
        <f>CA3+(CA3*(Kalkulator!$P$18/100))</f>
        <v>354300</v>
      </c>
      <c r="CC3" s="11">
        <f>CB3+(CB3*(Kalkulator!$P$18/100))</f>
        <v>354300</v>
      </c>
      <c r="CD3" s="11">
        <f>CC3+(CC3*(Kalkulator!$P$18/100))</f>
        <v>354300</v>
      </c>
      <c r="CE3" s="11">
        <f>CD3+(CD3*(Kalkulator!$P$18/100))</f>
        <v>354300</v>
      </c>
      <c r="CF3" s="11">
        <f>CE3+(CE3*(Kalkulator!$P$18/100))</f>
        <v>354300</v>
      </c>
      <c r="CG3" s="11">
        <f>CF3+(CF3*(Kalkulator!$P$18/100))</f>
        <v>354300</v>
      </c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</row>
    <row r="4" spans="1:147">
      <c r="A4" s="7">
        <v>21</v>
      </c>
      <c r="B4" s="15">
        <v>191300</v>
      </c>
      <c r="C4" s="18">
        <v>201300</v>
      </c>
      <c r="D4" s="15">
        <v>201300</v>
      </c>
      <c r="E4" s="18">
        <v>201300</v>
      </c>
      <c r="F4" s="15">
        <v>208500</v>
      </c>
      <c r="G4" s="18">
        <v>216000</v>
      </c>
      <c r="H4" s="15">
        <v>216000</v>
      </c>
      <c r="I4" s="18">
        <v>222500</v>
      </c>
      <c r="J4" s="15">
        <v>222900</v>
      </c>
      <c r="K4" s="18">
        <v>231900</v>
      </c>
      <c r="L4" s="15">
        <v>236200</v>
      </c>
      <c r="M4" s="18">
        <v>252200</v>
      </c>
      <c r="N4" s="15">
        <v>254600</v>
      </c>
      <c r="O4" s="18">
        <v>263600</v>
      </c>
      <c r="P4" s="15">
        <v>270600</v>
      </c>
      <c r="Q4" s="18">
        <v>282600</v>
      </c>
      <c r="R4" s="15">
        <v>286800</v>
      </c>
      <c r="S4" s="18">
        <v>293300</v>
      </c>
      <c r="T4" s="15">
        <v>294000</v>
      </c>
      <c r="U4" s="18">
        <v>297400</v>
      </c>
      <c r="V4" s="15">
        <v>298400</v>
      </c>
      <c r="W4" s="18">
        <v>303500</v>
      </c>
      <c r="X4" s="15">
        <v>307600</v>
      </c>
      <c r="Y4" s="18">
        <v>309000</v>
      </c>
      <c r="Z4" s="15">
        <v>317300</v>
      </c>
      <c r="AA4" s="18">
        <v>327300</v>
      </c>
      <c r="AB4" s="15">
        <v>358300</v>
      </c>
      <c r="AC4" s="11">
        <f>AB4+(AB4*(Kalkulator!$P$18/100))</f>
        <v>358300</v>
      </c>
      <c r="AD4" s="11">
        <f>AC4+(AC4*(Kalkulator!$P$18/100))</f>
        <v>358300</v>
      </c>
      <c r="AE4" s="11">
        <f>AD4+(AD4*(Kalkulator!$P$18/100))</f>
        <v>358300</v>
      </c>
      <c r="AF4" s="11">
        <f>AE4+(AE4*(Kalkulator!$P$18/100))</f>
        <v>358300</v>
      </c>
      <c r="AG4" s="11">
        <f>AF4+(AF4*(Kalkulator!$P$18/100))</f>
        <v>358300</v>
      </c>
      <c r="AH4" s="11">
        <f>AG4+(AG4*(Kalkulator!$P$18/100))</f>
        <v>358300</v>
      </c>
      <c r="AI4" s="11">
        <f>AH4+(AH4*(Kalkulator!$P$18/100))</f>
        <v>358300</v>
      </c>
      <c r="AJ4" s="11">
        <f>AI4+(AI4*(Kalkulator!$P$18/100))</f>
        <v>358300</v>
      </c>
      <c r="AK4" s="11">
        <f>AJ4+(AJ4*(Kalkulator!$P$18/100))</f>
        <v>358300</v>
      </c>
      <c r="AL4" s="11">
        <f>AK4+(AK4*(Kalkulator!$P$18/100))</f>
        <v>358300</v>
      </c>
      <c r="AM4" s="11">
        <f>AL4+(AL4*(Kalkulator!$P$18/100))</f>
        <v>358300</v>
      </c>
      <c r="AN4" s="11">
        <f>AM4+(AM4*(Kalkulator!$P$18/100))</f>
        <v>358300</v>
      </c>
      <c r="AO4" s="11">
        <f>AN4+(AN4*(Kalkulator!$P$18/100))</f>
        <v>358300</v>
      </c>
      <c r="AP4" s="11">
        <f>AO4+(AO4*(Kalkulator!$P$18/100))</f>
        <v>358300</v>
      </c>
      <c r="AQ4" s="11">
        <f>AP4+(AP4*(Kalkulator!$P$18/100))</f>
        <v>358300</v>
      </c>
      <c r="AR4" s="11">
        <f>AQ4+(AQ4*(Kalkulator!$P$18/100))</f>
        <v>358300</v>
      </c>
      <c r="AS4" s="11">
        <f>AR4+(AR4*(Kalkulator!$P$18/100))</f>
        <v>358300</v>
      </c>
      <c r="AT4" s="11">
        <f>AS4+(AS4*(Kalkulator!$P$18/100))</f>
        <v>358300</v>
      </c>
      <c r="AU4" s="11">
        <f>AT4+(AT4*(Kalkulator!$P$18/100))</f>
        <v>358300</v>
      </c>
      <c r="AV4" s="11">
        <f>AU4+(AU4*(Kalkulator!$P$18/100))</f>
        <v>358300</v>
      </c>
      <c r="AW4" s="11">
        <f>AV4+(AV4*(Kalkulator!$P$18/100))</f>
        <v>358300</v>
      </c>
      <c r="AX4" s="11">
        <f>AW4+(AW4*(Kalkulator!$P$18/100))</f>
        <v>358300</v>
      </c>
      <c r="AY4" s="11">
        <f>AX4+(AX4*(Kalkulator!$P$18/100))</f>
        <v>358300</v>
      </c>
      <c r="AZ4" s="11">
        <f>AY4+(AY4*(Kalkulator!$P$18/100))</f>
        <v>358300</v>
      </c>
      <c r="BA4" s="11">
        <f>AZ4+(AZ4*(Kalkulator!$P$18/100))</f>
        <v>358300</v>
      </c>
      <c r="BB4" s="11">
        <f>BA4+(BA4*(Kalkulator!$P$18/100))</f>
        <v>358300</v>
      </c>
      <c r="BC4" s="11">
        <f>BB4+(BB4*(Kalkulator!$P$18/100))</f>
        <v>358300</v>
      </c>
      <c r="BD4" s="11">
        <f>BC4+(BC4*(Kalkulator!$P$18/100))</f>
        <v>358300</v>
      </c>
      <c r="BE4" s="11">
        <f>BD4+(BD4*(Kalkulator!$P$18/100))</f>
        <v>358300</v>
      </c>
      <c r="BF4" s="11">
        <f>BE4+(BE4*(Kalkulator!$P$18/100))</f>
        <v>358300</v>
      </c>
      <c r="BG4" s="11">
        <f>BF4+(BF4*(Kalkulator!$P$18/100))</f>
        <v>358300</v>
      </c>
      <c r="BH4" s="11">
        <f>BG4+(BG4*(Kalkulator!$P$18/100))</f>
        <v>358300</v>
      </c>
      <c r="BI4" s="11">
        <f>BH4+(BH4*(Kalkulator!$P$18/100))</f>
        <v>358300</v>
      </c>
      <c r="BJ4" s="11">
        <f>BI4+(BI4*(Kalkulator!$P$18/100))</f>
        <v>358300</v>
      </c>
      <c r="BK4" s="11">
        <f>BJ4+(BJ4*(Kalkulator!$P$18/100))</f>
        <v>358300</v>
      </c>
      <c r="BL4" s="11">
        <f>BK4+(BK4*(Kalkulator!$P$18/100))</f>
        <v>358300</v>
      </c>
      <c r="BM4" s="11">
        <f>BL4+(BL4*(Kalkulator!$P$18/100))</f>
        <v>358300</v>
      </c>
      <c r="BN4" s="11">
        <f>BM4+(BM4*(Kalkulator!$P$18/100))</f>
        <v>358300</v>
      </c>
      <c r="BO4" s="11">
        <f>BN4+(BN4*(Kalkulator!$P$18/100))</f>
        <v>358300</v>
      </c>
      <c r="BP4" s="11">
        <f>BO4+(BO4*(Kalkulator!$P$18/100))</f>
        <v>358300</v>
      </c>
      <c r="BQ4" s="11">
        <f>BP4+(BP4*(Kalkulator!$P$18/100))</f>
        <v>358300</v>
      </c>
      <c r="BR4" s="11">
        <f>BQ4+(BQ4*(Kalkulator!$P$18/100))</f>
        <v>358300</v>
      </c>
      <c r="BS4" s="11">
        <f>BR4+(BR4*(Kalkulator!$P$18/100))</f>
        <v>358300</v>
      </c>
      <c r="BT4" s="11">
        <f>BS4+(BS4*(Kalkulator!$P$18/100))</f>
        <v>358300</v>
      </c>
      <c r="BU4" s="11">
        <f>BT4+(BT4*(Kalkulator!$P$18/100))</f>
        <v>358300</v>
      </c>
      <c r="BV4" s="11">
        <f>BU4+(BU4*(Kalkulator!$P$18/100))</f>
        <v>358300</v>
      </c>
      <c r="BW4" s="11">
        <f>BV4+(BV4*(Kalkulator!$P$18/100))</f>
        <v>358300</v>
      </c>
      <c r="BX4" s="11">
        <f>BW4+(BW4*(Kalkulator!$P$18/100))</f>
        <v>358300</v>
      </c>
      <c r="BY4" s="11">
        <f>BX4+(BX4*(Kalkulator!$P$18/100))</f>
        <v>358300</v>
      </c>
      <c r="BZ4" s="11">
        <f>BY4+(BY4*(Kalkulator!$P$18/100))</f>
        <v>358300</v>
      </c>
      <c r="CA4" s="11">
        <f>BZ4+(BZ4*(Kalkulator!$P$18/100))</f>
        <v>358300</v>
      </c>
      <c r="CB4" s="11">
        <f>CA4+(CA4*(Kalkulator!$P$18/100))</f>
        <v>358300</v>
      </c>
      <c r="CC4" s="11">
        <f>CB4+(CB4*(Kalkulator!$P$18/100))</f>
        <v>358300</v>
      </c>
      <c r="CD4" s="11">
        <f>CC4+(CC4*(Kalkulator!$P$18/100))</f>
        <v>358300</v>
      </c>
      <c r="CE4" s="11">
        <f>CD4+(CD4*(Kalkulator!$P$18/100))</f>
        <v>358300</v>
      </c>
      <c r="CF4" s="11">
        <f>CE4+(CE4*(Kalkulator!$P$18/100))</f>
        <v>358300</v>
      </c>
      <c r="CG4" s="11">
        <f>CF4+(CF4*(Kalkulator!$P$18/100))</f>
        <v>358300</v>
      </c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</row>
    <row r="5" spans="1:147">
      <c r="A5" s="7">
        <v>22</v>
      </c>
      <c r="B5" s="15">
        <v>195000</v>
      </c>
      <c r="C5" s="18">
        <v>205000</v>
      </c>
      <c r="D5" s="15">
        <v>205000</v>
      </c>
      <c r="E5" s="18">
        <v>205000</v>
      </c>
      <c r="F5" s="15">
        <v>212200</v>
      </c>
      <c r="G5" s="18">
        <v>219700</v>
      </c>
      <c r="H5" s="15">
        <v>219700</v>
      </c>
      <c r="I5" s="18">
        <v>226200</v>
      </c>
      <c r="J5" s="15">
        <v>226500</v>
      </c>
      <c r="K5" s="18">
        <v>235500</v>
      </c>
      <c r="L5" s="15">
        <v>239800</v>
      </c>
      <c r="M5" s="18">
        <v>255800</v>
      </c>
      <c r="N5" s="15">
        <v>258200</v>
      </c>
      <c r="O5" s="18">
        <v>267200</v>
      </c>
      <c r="P5" s="15">
        <v>274200</v>
      </c>
      <c r="Q5" s="18">
        <v>286200</v>
      </c>
      <c r="R5" s="15">
        <v>290400</v>
      </c>
      <c r="S5" s="18">
        <v>296900</v>
      </c>
      <c r="T5" s="15">
        <v>297600</v>
      </c>
      <c r="U5" s="18">
        <v>301000</v>
      </c>
      <c r="V5" s="15">
        <v>302000</v>
      </c>
      <c r="W5" s="18">
        <v>307100</v>
      </c>
      <c r="X5" s="15">
        <v>311200</v>
      </c>
      <c r="Y5" s="18">
        <v>312600</v>
      </c>
      <c r="Z5" s="15">
        <v>320900</v>
      </c>
      <c r="AA5" s="18">
        <v>330900</v>
      </c>
      <c r="AB5" s="15">
        <v>361900</v>
      </c>
      <c r="AC5" s="11">
        <f>AB5+(AB5*(Kalkulator!$P$18/100))</f>
        <v>361900</v>
      </c>
      <c r="AD5" s="11">
        <f>AC5+(AC5*(Kalkulator!$P$18/100))</f>
        <v>361900</v>
      </c>
      <c r="AE5" s="11">
        <f>AD5+(AD5*(Kalkulator!$P$18/100))</f>
        <v>361900</v>
      </c>
      <c r="AF5" s="11">
        <f>AE5+(AE5*(Kalkulator!$P$18/100))</f>
        <v>361900</v>
      </c>
      <c r="AG5" s="11">
        <f>AF5+(AF5*(Kalkulator!$P$18/100))</f>
        <v>361900</v>
      </c>
      <c r="AH5" s="11">
        <f>AG5+(AG5*(Kalkulator!$P$18/100))</f>
        <v>361900</v>
      </c>
      <c r="AI5" s="11">
        <f>AH5+(AH5*(Kalkulator!$P$18/100))</f>
        <v>361900</v>
      </c>
      <c r="AJ5" s="11">
        <f>AI5+(AI5*(Kalkulator!$P$18/100))</f>
        <v>361900</v>
      </c>
      <c r="AK5" s="11">
        <f>AJ5+(AJ5*(Kalkulator!$P$18/100))</f>
        <v>361900</v>
      </c>
      <c r="AL5" s="11">
        <f>AK5+(AK5*(Kalkulator!$P$18/100))</f>
        <v>361900</v>
      </c>
      <c r="AM5" s="11">
        <f>AL5+(AL5*(Kalkulator!$P$18/100))</f>
        <v>361900</v>
      </c>
      <c r="AN5" s="11">
        <f>AM5+(AM5*(Kalkulator!$P$18/100))</f>
        <v>361900</v>
      </c>
      <c r="AO5" s="11">
        <f>AN5+(AN5*(Kalkulator!$P$18/100))</f>
        <v>361900</v>
      </c>
      <c r="AP5" s="11">
        <f>AO5+(AO5*(Kalkulator!$P$18/100))</f>
        <v>361900</v>
      </c>
      <c r="AQ5" s="11">
        <f>AP5+(AP5*(Kalkulator!$P$18/100))</f>
        <v>361900</v>
      </c>
      <c r="AR5" s="11">
        <f>AQ5+(AQ5*(Kalkulator!$P$18/100))</f>
        <v>361900</v>
      </c>
      <c r="AS5" s="11">
        <f>AR5+(AR5*(Kalkulator!$P$18/100))</f>
        <v>361900</v>
      </c>
      <c r="AT5" s="11">
        <f>AS5+(AS5*(Kalkulator!$P$18/100))</f>
        <v>361900</v>
      </c>
      <c r="AU5" s="11">
        <f>AT5+(AT5*(Kalkulator!$P$18/100))</f>
        <v>361900</v>
      </c>
      <c r="AV5" s="11">
        <f>AU5+(AU5*(Kalkulator!$P$18/100))</f>
        <v>361900</v>
      </c>
      <c r="AW5" s="11">
        <f>AV5+(AV5*(Kalkulator!$P$18/100))</f>
        <v>361900</v>
      </c>
      <c r="AX5" s="11">
        <f>AW5+(AW5*(Kalkulator!$P$18/100))</f>
        <v>361900</v>
      </c>
      <c r="AY5" s="11">
        <f>AX5+(AX5*(Kalkulator!$P$18/100))</f>
        <v>361900</v>
      </c>
      <c r="AZ5" s="11">
        <f>AY5+(AY5*(Kalkulator!$P$18/100))</f>
        <v>361900</v>
      </c>
      <c r="BA5" s="11">
        <f>AZ5+(AZ5*(Kalkulator!$P$18/100))</f>
        <v>361900</v>
      </c>
      <c r="BB5" s="11">
        <f>BA5+(BA5*(Kalkulator!$P$18/100))</f>
        <v>361900</v>
      </c>
      <c r="BC5" s="11">
        <f>BB5+(BB5*(Kalkulator!$P$18/100))</f>
        <v>361900</v>
      </c>
      <c r="BD5" s="11">
        <f>BC5+(BC5*(Kalkulator!$P$18/100))</f>
        <v>361900</v>
      </c>
      <c r="BE5" s="11">
        <f>BD5+(BD5*(Kalkulator!$P$18/100))</f>
        <v>361900</v>
      </c>
      <c r="BF5" s="11">
        <f>BE5+(BE5*(Kalkulator!$P$18/100))</f>
        <v>361900</v>
      </c>
      <c r="BG5" s="11">
        <f>BF5+(BF5*(Kalkulator!$P$18/100))</f>
        <v>361900</v>
      </c>
      <c r="BH5" s="11">
        <f>BG5+(BG5*(Kalkulator!$P$18/100))</f>
        <v>361900</v>
      </c>
      <c r="BI5" s="11">
        <f>BH5+(BH5*(Kalkulator!$P$18/100))</f>
        <v>361900</v>
      </c>
      <c r="BJ5" s="11">
        <f>BI5+(BI5*(Kalkulator!$P$18/100))</f>
        <v>361900</v>
      </c>
      <c r="BK5" s="11">
        <f>BJ5+(BJ5*(Kalkulator!$P$18/100))</f>
        <v>361900</v>
      </c>
      <c r="BL5" s="11">
        <f>BK5+(BK5*(Kalkulator!$P$18/100))</f>
        <v>361900</v>
      </c>
      <c r="BM5" s="11">
        <f>BL5+(BL5*(Kalkulator!$P$18/100))</f>
        <v>361900</v>
      </c>
      <c r="BN5" s="11">
        <f>BM5+(BM5*(Kalkulator!$P$18/100))</f>
        <v>361900</v>
      </c>
      <c r="BO5" s="11">
        <f>BN5+(BN5*(Kalkulator!$P$18/100))</f>
        <v>361900</v>
      </c>
      <c r="BP5" s="11">
        <f>BO5+(BO5*(Kalkulator!$P$18/100))</f>
        <v>361900</v>
      </c>
      <c r="BQ5" s="11">
        <f>BP5+(BP5*(Kalkulator!$P$18/100))</f>
        <v>361900</v>
      </c>
      <c r="BR5" s="11">
        <f>BQ5+(BQ5*(Kalkulator!$P$18/100))</f>
        <v>361900</v>
      </c>
      <c r="BS5" s="11">
        <f>BR5+(BR5*(Kalkulator!$P$18/100))</f>
        <v>361900</v>
      </c>
      <c r="BT5" s="11">
        <f>BS5+(BS5*(Kalkulator!$P$18/100))</f>
        <v>361900</v>
      </c>
      <c r="BU5" s="11">
        <f>BT5+(BT5*(Kalkulator!$P$18/100))</f>
        <v>361900</v>
      </c>
      <c r="BV5" s="11">
        <f>BU5+(BU5*(Kalkulator!$P$18/100))</f>
        <v>361900</v>
      </c>
      <c r="BW5" s="11">
        <f>BV5+(BV5*(Kalkulator!$P$18/100))</f>
        <v>361900</v>
      </c>
      <c r="BX5" s="11">
        <f>BW5+(BW5*(Kalkulator!$P$18/100))</f>
        <v>361900</v>
      </c>
      <c r="BY5" s="11">
        <f>BX5+(BX5*(Kalkulator!$P$18/100))</f>
        <v>361900</v>
      </c>
      <c r="BZ5" s="11">
        <f>BY5+(BY5*(Kalkulator!$P$18/100))</f>
        <v>361900</v>
      </c>
      <c r="CA5" s="11">
        <f>BZ5+(BZ5*(Kalkulator!$P$18/100))</f>
        <v>361900</v>
      </c>
      <c r="CB5" s="11">
        <f>CA5+(CA5*(Kalkulator!$P$18/100))</f>
        <v>361900</v>
      </c>
      <c r="CC5" s="11">
        <f>CB5+(CB5*(Kalkulator!$P$18/100))</f>
        <v>361900</v>
      </c>
      <c r="CD5" s="11">
        <f>CC5+(CC5*(Kalkulator!$P$18/100))</f>
        <v>361900</v>
      </c>
      <c r="CE5" s="11">
        <f>CD5+(CD5*(Kalkulator!$P$18/100))</f>
        <v>361900</v>
      </c>
      <c r="CF5" s="11">
        <f>CE5+(CE5*(Kalkulator!$P$18/100))</f>
        <v>361900</v>
      </c>
      <c r="CG5" s="11">
        <f>CF5+(CF5*(Kalkulator!$P$18/100))</f>
        <v>361900</v>
      </c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</row>
    <row r="6" spans="1:147">
      <c r="A6" s="7">
        <v>23</v>
      </c>
      <c r="B6" s="15">
        <v>198700</v>
      </c>
      <c r="C6" s="18">
        <v>208700</v>
      </c>
      <c r="D6" s="15">
        <v>208700</v>
      </c>
      <c r="E6" s="18">
        <v>208700</v>
      </c>
      <c r="F6" s="15">
        <v>215900</v>
      </c>
      <c r="G6" s="18">
        <v>223400</v>
      </c>
      <c r="H6" s="15">
        <v>223400</v>
      </c>
      <c r="I6" s="18">
        <v>229900</v>
      </c>
      <c r="J6" s="15">
        <v>230200</v>
      </c>
      <c r="K6" s="18">
        <v>239200</v>
      </c>
      <c r="L6" s="15">
        <v>243500</v>
      </c>
      <c r="M6" s="18">
        <v>259500</v>
      </c>
      <c r="N6" s="15">
        <v>261900</v>
      </c>
      <c r="O6" s="18">
        <v>270900</v>
      </c>
      <c r="P6" s="15">
        <v>277900</v>
      </c>
      <c r="Q6" s="18">
        <v>289900</v>
      </c>
      <c r="R6" s="15">
        <v>294100</v>
      </c>
      <c r="S6" s="18">
        <v>300600</v>
      </c>
      <c r="T6" s="15">
        <v>301300</v>
      </c>
      <c r="U6" s="18">
        <v>304800</v>
      </c>
      <c r="V6" s="15">
        <v>305800</v>
      </c>
      <c r="W6" s="18">
        <v>310900</v>
      </c>
      <c r="X6" s="15">
        <v>315100</v>
      </c>
      <c r="Y6" s="18">
        <v>316500</v>
      </c>
      <c r="Z6" s="15">
        <v>324800</v>
      </c>
      <c r="AA6" s="18">
        <v>334800</v>
      </c>
      <c r="AB6" s="15">
        <v>365800</v>
      </c>
      <c r="AC6" s="11">
        <f>AB6+(AB6*(Kalkulator!$P$18/100))</f>
        <v>365800</v>
      </c>
      <c r="AD6" s="11">
        <f>AC6+(AC6*(Kalkulator!$P$18/100))</f>
        <v>365800</v>
      </c>
      <c r="AE6" s="11">
        <f>AD6+(AD6*(Kalkulator!$P$18/100))</f>
        <v>365800</v>
      </c>
      <c r="AF6" s="11">
        <f>AE6+(AE6*(Kalkulator!$P$18/100))</f>
        <v>365800</v>
      </c>
      <c r="AG6" s="11">
        <f>AF6+(AF6*(Kalkulator!$P$18/100))</f>
        <v>365800</v>
      </c>
      <c r="AH6" s="11">
        <f>AG6+(AG6*(Kalkulator!$P$18/100))</f>
        <v>365800</v>
      </c>
      <c r="AI6" s="11">
        <f>AH6+(AH6*(Kalkulator!$P$18/100))</f>
        <v>365800</v>
      </c>
      <c r="AJ6" s="11">
        <f>AI6+(AI6*(Kalkulator!$P$18/100))</f>
        <v>365800</v>
      </c>
      <c r="AK6" s="11">
        <f>AJ6+(AJ6*(Kalkulator!$P$18/100))</f>
        <v>365800</v>
      </c>
      <c r="AL6" s="11">
        <f>AK6+(AK6*(Kalkulator!$P$18/100))</f>
        <v>365800</v>
      </c>
      <c r="AM6" s="11">
        <f>AL6+(AL6*(Kalkulator!$P$18/100))</f>
        <v>365800</v>
      </c>
      <c r="AN6" s="11">
        <f>AM6+(AM6*(Kalkulator!$P$18/100))</f>
        <v>365800</v>
      </c>
      <c r="AO6" s="11">
        <f>AN6+(AN6*(Kalkulator!$P$18/100))</f>
        <v>365800</v>
      </c>
      <c r="AP6" s="11">
        <f>AO6+(AO6*(Kalkulator!$P$18/100))</f>
        <v>365800</v>
      </c>
      <c r="AQ6" s="11">
        <f>AP6+(AP6*(Kalkulator!$P$18/100))</f>
        <v>365800</v>
      </c>
      <c r="AR6" s="11">
        <f>AQ6+(AQ6*(Kalkulator!$P$18/100))</f>
        <v>365800</v>
      </c>
      <c r="AS6" s="11">
        <f>AR6+(AR6*(Kalkulator!$P$18/100))</f>
        <v>365800</v>
      </c>
      <c r="AT6" s="11">
        <f>AS6+(AS6*(Kalkulator!$P$18/100))</f>
        <v>365800</v>
      </c>
      <c r="AU6" s="11">
        <f>AT6+(AT6*(Kalkulator!$P$18/100))</f>
        <v>365800</v>
      </c>
      <c r="AV6" s="11">
        <f>AU6+(AU6*(Kalkulator!$P$18/100))</f>
        <v>365800</v>
      </c>
      <c r="AW6" s="11">
        <f>AV6+(AV6*(Kalkulator!$P$18/100))</f>
        <v>365800</v>
      </c>
      <c r="AX6" s="11">
        <f>AW6+(AW6*(Kalkulator!$P$18/100))</f>
        <v>365800</v>
      </c>
      <c r="AY6" s="11">
        <f>AX6+(AX6*(Kalkulator!$P$18/100))</f>
        <v>365800</v>
      </c>
      <c r="AZ6" s="11">
        <f>AY6+(AY6*(Kalkulator!$P$18/100))</f>
        <v>365800</v>
      </c>
      <c r="BA6" s="11">
        <f>AZ6+(AZ6*(Kalkulator!$P$18/100))</f>
        <v>365800</v>
      </c>
      <c r="BB6" s="11">
        <f>BA6+(BA6*(Kalkulator!$P$18/100))</f>
        <v>365800</v>
      </c>
      <c r="BC6" s="11">
        <f>BB6+(BB6*(Kalkulator!$P$18/100))</f>
        <v>365800</v>
      </c>
      <c r="BD6" s="11">
        <f>BC6+(BC6*(Kalkulator!$P$18/100))</f>
        <v>365800</v>
      </c>
      <c r="BE6" s="11">
        <f>BD6+(BD6*(Kalkulator!$P$18/100))</f>
        <v>365800</v>
      </c>
      <c r="BF6" s="11">
        <f>BE6+(BE6*(Kalkulator!$P$18/100))</f>
        <v>365800</v>
      </c>
      <c r="BG6" s="11">
        <f>BF6+(BF6*(Kalkulator!$P$18/100))</f>
        <v>365800</v>
      </c>
      <c r="BH6" s="11">
        <f>BG6+(BG6*(Kalkulator!$P$18/100))</f>
        <v>365800</v>
      </c>
      <c r="BI6" s="11">
        <f>BH6+(BH6*(Kalkulator!$P$18/100))</f>
        <v>365800</v>
      </c>
      <c r="BJ6" s="11">
        <f>BI6+(BI6*(Kalkulator!$P$18/100))</f>
        <v>365800</v>
      </c>
      <c r="BK6" s="11">
        <f>BJ6+(BJ6*(Kalkulator!$P$18/100))</f>
        <v>365800</v>
      </c>
      <c r="BL6" s="11">
        <f>BK6+(BK6*(Kalkulator!$P$18/100))</f>
        <v>365800</v>
      </c>
      <c r="BM6" s="11">
        <f>BL6+(BL6*(Kalkulator!$P$18/100))</f>
        <v>365800</v>
      </c>
      <c r="BN6" s="11">
        <f>BM6+(BM6*(Kalkulator!$P$18/100))</f>
        <v>365800</v>
      </c>
      <c r="BO6" s="11">
        <f>BN6+(BN6*(Kalkulator!$P$18/100))</f>
        <v>365800</v>
      </c>
      <c r="BP6" s="11">
        <f>BO6+(BO6*(Kalkulator!$P$18/100))</f>
        <v>365800</v>
      </c>
      <c r="BQ6" s="11">
        <f>BP6+(BP6*(Kalkulator!$P$18/100))</f>
        <v>365800</v>
      </c>
      <c r="BR6" s="11">
        <f>BQ6+(BQ6*(Kalkulator!$P$18/100))</f>
        <v>365800</v>
      </c>
      <c r="BS6" s="11">
        <f>BR6+(BR6*(Kalkulator!$P$18/100))</f>
        <v>365800</v>
      </c>
      <c r="BT6" s="11">
        <f>BS6+(BS6*(Kalkulator!$P$18/100))</f>
        <v>365800</v>
      </c>
      <c r="BU6" s="11">
        <f>BT6+(BT6*(Kalkulator!$P$18/100))</f>
        <v>365800</v>
      </c>
      <c r="BV6" s="11">
        <f>BU6+(BU6*(Kalkulator!$P$18/100))</f>
        <v>365800</v>
      </c>
      <c r="BW6" s="11">
        <f>BV6+(BV6*(Kalkulator!$P$18/100))</f>
        <v>365800</v>
      </c>
      <c r="BX6" s="11">
        <f>BW6+(BW6*(Kalkulator!$P$18/100))</f>
        <v>365800</v>
      </c>
      <c r="BY6" s="11">
        <f>BX6+(BX6*(Kalkulator!$P$18/100))</f>
        <v>365800</v>
      </c>
      <c r="BZ6" s="11">
        <f>BY6+(BY6*(Kalkulator!$P$18/100))</f>
        <v>365800</v>
      </c>
      <c r="CA6" s="11">
        <f>BZ6+(BZ6*(Kalkulator!$P$18/100))</f>
        <v>365800</v>
      </c>
      <c r="CB6" s="11">
        <f>CA6+(CA6*(Kalkulator!$P$18/100))</f>
        <v>365800</v>
      </c>
      <c r="CC6" s="11">
        <f>CB6+(CB6*(Kalkulator!$P$18/100))</f>
        <v>365800</v>
      </c>
      <c r="CD6" s="11">
        <f>CC6+(CC6*(Kalkulator!$P$18/100))</f>
        <v>365800</v>
      </c>
      <c r="CE6" s="11">
        <f>CD6+(CD6*(Kalkulator!$P$18/100))</f>
        <v>365800</v>
      </c>
      <c r="CF6" s="11">
        <f>CE6+(CE6*(Kalkulator!$P$18/100))</f>
        <v>365800</v>
      </c>
      <c r="CG6" s="11">
        <f>CF6+(CF6*(Kalkulator!$P$18/100))</f>
        <v>365800</v>
      </c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</row>
    <row r="7" spans="1:147">
      <c r="A7" s="7">
        <v>24</v>
      </c>
      <c r="B7" s="15">
        <v>202600</v>
      </c>
      <c r="C7" s="18">
        <v>212600</v>
      </c>
      <c r="D7" s="15">
        <v>212600</v>
      </c>
      <c r="E7" s="18">
        <v>212600</v>
      </c>
      <c r="F7" s="15">
        <v>219800</v>
      </c>
      <c r="G7" s="18">
        <v>227300</v>
      </c>
      <c r="H7" s="15">
        <v>227300</v>
      </c>
      <c r="I7" s="18">
        <v>233800</v>
      </c>
      <c r="J7" s="15">
        <v>233900</v>
      </c>
      <c r="K7" s="18">
        <v>242900</v>
      </c>
      <c r="L7" s="15">
        <v>247200</v>
      </c>
      <c r="M7" s="18">
        <v>263200</v>
      </c>
      <c r="N7" s="15">
        <v>265600</v>
      </c>
      <c r="O7" s="18">
        <v>274700</v>
      </c>
      <c r="P7" s="15">
        <v>281700</v>
      </c>
      <c r="Q7" s="18">
        <v>293700</v>
      </c>
      <c r="R7" s="15">
        <v>297900</v>
      </c>
      <c r="S7" s="18">
        <v>304500</v>
      </c>
      <c r="T7" s="15">
        <v>305200</v>
      </c>
      <c r="U7" s="18">
        <v>308700</v>
      </c>
      <c r="V7" s="15">
        <v>309700</v>
      </c>
      <c r="W7" s="18">
        <v>314800</v>
      </c>
      <c r="X7" s="15">
        <v>319000</v>
      </c>
      <c r="Y7" s="18">
        <v>320400</v>
      </c>
      <c r="Z7" s="15">
        <v>328800</v>
      </c>
      <c r="AA7" s="18">
        <v>338800</v>
      </c>
      <c r="AB7" s="15">
        <v>369800</v>
      </c>
      <c r="AC7" s="11">
        <f>AB7+(AB7*(Kalkulator!$P$18/100))</f>
        <v>369800</v>
      </c>
      <c r="AD7" s="11">
        <f>AC7+(AC7*(Kalkulator!$P$18/100))</f>
        <v>369800</v>
      </c>
      <c r="AE7" s="11">
        <f>AD7+(AD7*(Kalkulator!$P$18/100))</f>
        <v>369800</v>
      </c>
      <c r="AF7" s="11">
        <f>AE7+(AE7*(Kalkulator!$P$18/100))</f>
        <v>369800</v>
      </c>
      <c r="AG7" s="11">
        <f>AF7+(AF7*(Kalkulator!$P$18/100))</f>
        <v>369800</v>
      </c>
      <c r="AH7" s="11">
        <f>AG7+(AG7*(Kalkulator!$P$18/100))</f>
        <v>369800</v>
      </c>
      <c r="AI7" s="11">
        <f>AH7+(AH7*(Kalkulator!$P$18/100))</f>
        <v>369800</v>
      </c>
      <c r="AJ7" s="11">
        <f>AI7+(AI7*(Kalkulator!$P$18/100))</f>
        <v>369800</v>
      </c>
      <c r="AK7" s="11">
        <f>AJ7+(AJ7*(Kalkulator!$P$18/100))</f>
        <v>369800</v>
      </c>
      <c r="AL7" s="11">
        <f>AK7+(AK7*(Kalkulator!$P$18/100))</f>
        <v>369800</v>
      </c>
      <c r="AM7" s="11">
        <f>AL7+(AL7*(Kalkulator!$P$18/100))</f>
        <v>369800</v>
      </c>
      <c r="AN7" s="11">
        <f>AM7+(AM7*(Kalkulator!$P$18/100))</f>
        <v>369800</v>
      </c>
      <c r="AO7" s="11">
        <f>AN7+(AN7*(Kalkulator!$P$18/100))</f>
        <v>369800</v>
      </c>
      <c r="AP7" s="11">
        <f>AO7+(AO7*(Kalkulator!$P$18/100))</f>
        <v>369800</v>
      </c>
      <c r="AQ7" s="11">
        <f>AP7+(AP7*(Kalkulator!$P$18/100))</f>
        <v>369800</v>
      </c>
      <c r="AR7" s="11">
        <f>AQ7+(AQ7*(Kalkulator!$P$18/100))</f>
        <v>369800</v>
      </c>
      <c r="AS7" s="11">
        <f>AR7+(AR7*(Kalkulator!$P$18/100))</f>
        <v>369800</v>
      </c>
      <c r="AT7" s="11">
        <f>AS7+(AS7*(Kalkulator!$P$18/100))</f>
        <v>369800</v>
      </c>
      <c r="AU7" s="11">
        <f>AT7+(AT7*(Kalkulator!$P$18/100))</f>
        <v>369800</v>
      </c>
      <c r="AV7" s="11">
        <f>AU7+(AU7*(Kalkulator!$P$18/100))</f>
        <v>369800</v>
      </c>
      <c r="AW7" s="11">
        <f>AV7+(AV7*(Kalkulator!$P$18/100))</f>
        <v>369800</v>
      </c>
      <c r="AX7" s="11">
        <f>AW7+(AW7*(Kalkulator!$P$18/100))</f>
        <v>369800</v>
      </c>
      <c r="AY7" s="11">
        <f>AX7+(AX7*(Kalkulator!$P$18/100))</f>
        <v>369800</v>
      </c>
      <c r="AZ7" s="11">
        <f>AY7+(AY7*(Kalkulator!$P$18/100))</f>
        <v>369800</v>
      </c>
      <c r="BA7" s="11">
        <f>AZ7+(AZ7*(Kalkulator!$P$18/100))</f>
        <v>369800</v>
      </c>
      <c r="BB7" s="11">
        <f>BA7+(BA7*(Kalkulator!$P$18/100))</f>
        <v>369800</v>
      </c>
      <c r="BC7" s="11">
        <f>BB7+(BB7*(Kalkulator!$P$18/100))</f>
        <v>369800</v>
      </c>
      <c r="BD7" s="11">
        <f>BC7+(BC7*(Kalkulator!$P$18/100))</f>
        <v>369800</v>
      </c>
      <c r="BE7" s="11">
        <f>BD7+(BD7*(Kalkulator!$P$18/100))</f>
        <v>369800</v>
      </c>
      <c r="BF7" s="11">
        <f>BE7+(BE7*(Kalkulator!$P$18/100))</f>
        <v>369800</v>
      </c>
      <c r="BG7" s="11">
        <f>BF7+(BF7*(Kalkulator!$P$18/100))</f>
        <v>369800</v>
      </c>
      <c r="BH7" s="11">
        <f>BG7+(BG7*(Kalkulator!$P$18/100))</f>
        <v>369800</v>
      </c>
      <c r="BI7" s="11">
        <f>BH7+(BH7*(Kalkulator!$P$18/100))</f>
        <v>369800</v>
      </c>
      <c r="BJ7" s="11">
        <f>BI7+(BI7*(Kalkulator!$P$18/100))</f>
        <v>369800</v>
      </c>
      <c r="BK7" s="11">
        <f>BJ7+(BJ7*(Kalkulator!$P$18/100))</f>
        <v>369800</v>
      </c>
      <c r="BL7" s="11">
        <f>BK7+(BK7*(Kalkulator!$P$18/100))</f>
        <v>369800</v>
      </c>
      <c r="BM7" s="11">
        <f>BL7+(BL7*(Kalkulator!$P$18/100))</f>
        <v>369800</v>
      </c>
      <c r="BN7" s="11">
        <f>BM7+(BM7*(Kalkulator!$P$18/100))</f>
        <v>369800</v>
      </c>
      <c r="BO7" s="11">
        <f>BN7+(BN7*(Kalkulator!$P$18/100))</f>
        <v>369800</v>
      </c>
      <c r="BP7" s="11">
        <f>BO7+(BO7*(Kalkulator!$P$18/100))</f>
        <v>369800</v>
      </c>
      <c r="BQ7" s="11">
        <f>BP7+(BP7*(Kalkulator!$P$18/100))</f>
        <v>369800</v>
      </c>
      <c r="BR7" s="11">
        <f>BQ7+(BQ7*(Kalkulator!$P$18/100))</f>
        <v>369800</v>
      </c>
      <c r="BS7" s="11">
        <f>BR7+(BR7*(Kalkulator!$P$18/100))</f>
        <v>369800</v>
      </c>
      <c r="BT7" s="11">
        <f>BS7+(BS7*(Kalkulator!$P$18/100))</f>
        <v>369800</v>
      </c>
      <c r="BU7" s="11">
        <f>BT7+(BT7*(Kalkulator!$P$18/100))</f>
        <v>369800</v>
      </c>
      <c r="BV7" s="11">
        <f>BU7+(BU7*(Kalkulator!$P$18/100))</f>
        <v>369800</v>
      </c>
      <c r="BW7" s="11">
        <f>BV7+(BV7*(Kalkulator!$P$18/100))</f>
        <v>369800</v>
      </c>
      <c r="BX7" s="11">
        <f>BW7+(BW7*(Kalkulator!$P$18/100))</f>
        <v>369800</v>
      </c>
      <c r="BY7" s="11">
        <f>BX7+(BX7*(Kalkulator!$P$18/100))</f>
        <v>369800</v>
      </c>
      <c r="BZ7" s="11">
        <f>BY7+(BY7*(Kalkulator!$P$18/100))</f>
        <v>369800</v>
      </c>
      <c r="CA7" s="11">
        <f>BZ7+(BZ7*(Kalkulator!$P$18/100))</f>
        <v>369800</v>
      </c>
      <c r="CB7" s="11">
        <f>CA7+(CA7*(Kalkulator!$P$18/100))</f>
        <v>369800</v>
      </c>
      <c r="CC7" s="11">
        <f>CB7+(CB7*(Kalkulator!$P$18/100))</f>
        <v>369800</v>
      </c>
      <c r="CD7" s="11">
        <f>CC7+(CC7*(Kalkulator!$P$18/100))</f>
        <v>369800</v>
      </c>
      <c r="CE7" s="11">
        <f>CD7+(CD7*(Kalkulator!$P$18/100))</f>
        <v>369800</v>
      </c>
      <c r="CF7" s="11">
        <f>CE7+(CE7*(Kalkulator!$P$18/100))</f>
        <v>369800</v>
      </c>
      <c r="CG7" s="11">
        <f>CF7+(CF7*(Kalkulator!$P$18/100))</f>
        <v>369800</v>
      </c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</row>
    <row r="8" spans="1:147">
      <c r="A8" s="7">
        <v>25</v>
      </c>
      <c r="B8" s="15">
        <v>206500</v>
      </c>
      <c r="C8" s="18">
        <v>216500</v>
      </c>
      <c r="D8" s="15">
        <v>216500</v>
      </c>
      <c r="E8" s="18">
        <v>216500</v>
      </c>
      <c r="F8" s="15">
        <v>223700</v>
      </c>
      <c r="G8" s="18">
        <v>231200</v>
      </c>
      <c r="H8" s="15">
        <v>231200</v>
      </c>
      <c r="I8" s="18">
        <v>237700</v>
      </c>
      <c r="J8" s="15">
        <v>237800</v>
      </c>
      <c r="K8" s="18">
        <v>246800</v>
      </c>
      <c r="L8" s="15">
        <v>251100</v>
      </c>
      <c r="M8" s="18">
        <v>267100</v>
      </c>
      <c r="N8" s="15">
        <v>269500</v>
      </c>
      <c r="O8" s="18">
        <v>278700</v>
      </c>
      <c r="P8" s="15">
        <v>285700</v>
      </c>
      <c r="Q8" s="18">
        <v>297700</v>
      </c>
      <c r="R8" s="15">
        <v>301900</v>
      </c>
      <c r="S8" s="18">
        <v>308500</v>
      </c>
      <c r="T8" s="15">
        <v>309200</v>
      </c>
      <c r="U8" s="18">
        <v>312800</v>
      </c>
      <c r="V8" s="15">
        <v>313800</v>
      </c>
      <c r="W8" s="18">
        <v>318900</v>
      </c>
      <c r="X8" s="15">
        <v>323200</v>
      </c>
      <c r="Y8" s="18">
        <v>324600</v>
      </c>
      <c r="Z8" s="15">
        <v>333000</v>
      </c>
      <c r="AA8" s="18">
        <v>343000</v>
      </c>
      <c r="AB8" s="15">
        <v>374000</v>
      </c>
      <c r="AC8" s="11">
        <f>AB8+(AB8*(Kalkulator!$P$18/100))</f>
        <v>374000</v>
      </c>
      <c r="AD8" s="11">
        <f>AC8+(AC8*(Kalkulator!$P$18/100))</f>
        <v>374000</v>
      </c>
      <c r="AE8" s="11">
        <f>AD8+(AD8*(Kalkulator!$P$18/100))</f>
        <v>374000</v>
      </c>
      <c r="AF8" s="11">
        <f>AE8+(AE8*(Kalkulator!$P$18/100))</f>
        <v>374000</v>
      </c>
      <c r="AG8" s="11">
        <f>AF8+(AF8*(Kalkulator!$P$18/100))</f>
        <v>374000</v>
      </c>
      <c r="AH8" s="11">
        <f>AG8+(AG8*(Kalkulator!$P$18/100))</f>
        <v>374000</v>
      </c>
      <c r="AI8" s="11">
        <f>AH8+(AH8*(Kalkulator!$P$18/100))</f>
        <v>374000</v>
      </c>
      <c r="AJ8" s="11">
        <f>AI8+(AI8*(Kalkulator!$P$18/100))</f>
        <v>374000</v>
      </c>
      <c r="AK8" s="11">
        <f>AJ8+(AJ8*(Kalkulator!$P$18/100))</f>
        <v>374000</v>
      </c>
      <c r="AL8" s="11">
        <f>AK8+(AK8*(Kalkulator!$P$18/100))</f>
        <v>374000</v>
      </c>
      <c r="AM8" s="11">
        <f>AL8+(AL8*(Kalkulator!$P$18/100))</f>
        <v>374000</v>
      </c>
      <c r="AN8" s="11">
        <f>AM8+(AM8*(Kalkulator!$P$18/100))</f>
        <v>374000</v>
      </c>
      <c r="AO8" s="11">
        <f>AN8+(AN8*(Kalkulator!$P$18/100))</f>
        <v>374000</v>
      </c>
      <c r="AP8" s="11">
        <f>AO8+(AO8*(Kalkulator!$P$18/100))</f>
        <v>374000</v>
      </c>
      <c r="AQ8" s="11">
        <f>AP8+(AP8*(Kalkulator!$P$18/100))</f>
        <v>374000</v>
      </c>
      <c r="AR8" s="11">
        <f>AQ8+(AQ8*(Kalkulator!$P$18/100))</f>
        <v>374000</v>
      </c>
      <c r="AS8" s="11">
        <f>AR8+(AR8*(Kalkulator!$P$18/100))</f>
        <v>374000</v>
      </c>
      <c r="AT8" s="11">
        <f>AS8+(AS8*(Kalkulator!$P$18/100))</f>
        <v>374000</v>
      </c>
      <c r="AU8" s="11">
        <f>AT8+(AT8*(Kalkulator!$P$18/100))</f>
        <v>374000</v>
      </c>
      <c r="AV8" s="11">
        <f>AU8+(AU8*(Kalkulator!$P$18/100))</f>
        <v>374000</v>
      </c>
      <c r="AW8" s="11">
        <f>AV8+(AV8*(Kalkulator!$P$18/100))</f>
        <v>374000</v>
      </c>
      <c r="AX8" s="11">
        <f>AW8+(AW8*(Kalkulator!$P$18/100))</f>
        <v>374000</v>
      </c>
      <c r="AY8" s="11">
        <f>AX8+(AX8*(Kalkulator!$P$18/100))</f>
        <v>374000</v>
      </c>
      <c r="AZ8" s="11">
        <f>AY8+(AY8*(Kalkulator!$P$18/100))</f>
        <v>374000</v>
      </c>
      <c r="BA8" s="11">
        <f>AZ8+(AZ8*(Kalkulator!$P$18/100))</f>
        <v>374000</v>
      </c>
      <c r="BB8" s="11">
        <f>BA8+(BA8*(Kalkulator!$P$18/100))</f>
        <v>374000</v>
      </c>
      <c r="BC8" s="11">
        <f>BB8+(BB8*(Kalkulator!$P$18/100))</f>
        <v>374000</v>
      </c>
      <c r="BD8" s="11">
        <f>BC8+(BC8*(Kalkulator!$P$18/100))</f>
        <v>374000</v>
      </c>
      <c r="BE8" s="11">
        <f>BD8+(BD8*(Kalkulator!$P$18/100))</f>
        <v>374000</v>
      </c>
      <c r="BF8" s="11">
        <f>BE8+(BE8*(Kalkulator!$P$18/100))</f>
        <v>374000</v>
      </c>
      <c r="BG8" s="11">
        <f>BF8+(BF8*(Kalkulator!$P$18/100))</f>
        <v>374000</v>
      </c>
      <c r="BH8" s="11">
        <f>BG8+(BG8*(Kalkulator!$P$18/100))</f>
        <v>374000</v>
      </c>
      <c r="BI8" s="11">
        <f>BH8+(BH8*(Kalkulator!$P$18/100))</f>
        <v>374000</v>
      </c>
      <c r="BJ8" s="11">
        <f>BI8+(BI8*(Kalkulator!$P$18/100))</f>
        <v>374000</v>
      </c>
      <c r="BK8" s="11">
        <f>BJ8+(BJ8*(Kalkulator!$P$18/100))</f>
        <v>374000</v>
      </c>
      <c r="BL8" s="11">
        <f>BK8+(BK8*(Kalkulator!$P$18/100))</f>
        <v>374000</v>
      </c>
      <c r="BM8" s="11">
        <f>BL8+(BL8*(Kalkulator!$P$18/100))</f>
        <v>374000</v>
      </c>
      <c r="BN8" s="11">
        <f>BM8+(BM8*(Kalkulator!$P$18/100))</f>
        <v>374000</v>
      </c>
      <c r="BO8" s="11">
        <f>BN8+(BN8*(Kalkulator!$P$18/100))</f>
        <v>374000</v>
      </c>
      <c r="BP8" s="11">
        <f>BO8+(BO8*(Kalkulator!$P$18/100))</f>
        <v>374000</v>
      </c>
      <c r="BQ8" s="11">
        <f>BP8+(BP8*(Kalkulator!$P$18/100))</f>
        <v>374000</v>
      </c>
      <c r="BR8" s="11">
        <f>BQ8+(BQ8*(Kalkulator!$P$18/100))</f>
        <v>374000</v>
      </c>
      <c r="BS8" s="11">
        <f>BR8+(BR8*(Kalkulator!$P$18/100))</f>
        <v>374000</v>
      </c>
      <c r="BT8" s="11">
        <f>BS8+(BS8*(Kalkulator!$P$18/100))</f>
        <v>374000</v>
      </c>
      <c r="BU8" s="11">
        <f>BT8+(BT8*(Kalkulator!$P$18/100))</f>
        <v>374000</v>
      </c>
      <c r="BV8" s="11">
        <f>BU8+(BU8*(Kalkulator!$P$18/100))</f>
        <v>374000</v>
      </c>
      <c r="BW8" s="11">
        <f>BV8+(BV8*(Kalkulator!$P$18/100))</f>
        <v>374000</v>
      </c>
      <c r="BX8" s="11">
        <f>BW8+(BW8*(Kalkulator!$P$18/100))</f>
        <v>374000</v>
      </c>
      <c r="BY8" s="11">
        <f>BX8+(BX8*(Kalkulator!$P$18/100))</f>
        <v>374000</v>
      </c>
      <c r="BZ8" s="11">
        <f>BY8+(BY8*(Kalkulator!$P$18/100))</f>
        <v>374000</v>
      </c>
      <c r="CA8" s="11">
        <f>BZ8+(BZ8*(Kalkulator!$P$18/100))</f>
        <v>374000</v>
      </c>
      <c r="CB8" s="11">
        <f>CA8+(CA8*(Kalkulator!$P$18/100))</f>
        <v>374000</v>
      </c>
      <c r="CC8" s="11">
        <f>CB8+(CB8*(Kalkulator!$P$18/100))</f>
        <v>374000</v>
      </c>
      <c r="CD8" s="11">
        <f>CC8+(CC8*(Kalkulator!$P$18/100))</f>
        <v>374000</v>
      </c>
      <c r="CE8" s="11">
        <f>CD8+(CD8*(Kalkulator!$P$18/100))</f>
        <v>374000</v>
      </c>
      <c r="CF8" s="11">
        <f>CE8+(CE8*(Kalkulator!$P$18/100))</f>
        <v>374000</v>
      </c>
      <c r="CG8" s="11">
        <f>CF8+(CF8*(Kalkulator!$P$18/100))</f>
        <v>374000</v>
      </c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</row>
    <row r="9" spans="1:147">
      <c r="A9" s="7">
        <v>26</v>
      </c>
      <c r="B9" s="15">
        <v>209800</v>
      </c>
      <c r="C9" s="18">
        <v>220100</v>
      </c>
      <c r="D9" s="15">
        <v>220100</v>
      </c>
      <c r="E9" s="18">
        <v>220100</v>
      </c>
      <c r="F9" s="15">
        <v>227300</v>
      </c>
      <c r="G9" s="18">
        <v>234800</v>
      </c>
      <c r="H9" s="15">
        <v>234800</v>
      </c>
      <c r="I9" s="18">
        <v>241300</v>
      </c>
      <c r="J9" s="15">
        <v>241700</v>
      </c>
      <c r="K9" s="18">
        <v>250700</v>
      </c>
      <c r="L9" s="15">
        <v>255000</v>
      </c>
      <c r="M9" s="18">
        <v>271000</v>
      </c>
      <c r="N9" s="15">
        <v>273400</v>
      </c>
      <c r="O9" s="18">
        <v>282700</v>
      </c>
      <c r="P9" s="15">
        <v>289700</v>
      </c>
      <c r="Q9" s="18">
        <v>301700</v>
      </c>
      <c r="R9" s="15">
        <v>305900</v>
      </c>
      <c r="S9" s="18">
        <v>312600</v>
      </c>
      <c r="T9" s="15">
        <v>313300</v>
      </c>
      <c r="U9" s="18">
        <v>316900</v>
      </c>
      <c r="V9" s="15">
        <v>317900</v>
      </c>
      <c r="W9" s="18">
        <v>323000</v>
      </c>
      <c r="X9" s="15">
        <v>327400</v>
      </c>
      <c r="Y9" s="18">
        <v>328800</v>
      </c>
      <c r="Z9" s="15">
        <v>337300</v>
      </c>
      <c r="AA9" s="18">
        <v>347300</v>
      </c>
      <c r="AB9" s="15">
        <v>378300</v>
      </c>
      <c r="AC9" s="11">
        <f>AB9+(AB9*(Kalkulator!$P$18/100))</f>
        <v>378300</v>
      </c>
      <c r="AD9" s="11">
        <f>AC9+(AC9*(Kalkulator!$P$18/100))</f>
        <v>378300</v>
      </c>
      <c r="AE9" s="11">
        <f>AD9+(AD9*(Kalkulator!$P$18/100))</f>
        <v>378300</v>
      </c>
      <c r="AF9" s="11">
        <f>AE9+(AE9*(Kalkulator!$P$18/100))</f>
        <v>378300</v>
      </c>
      <c r="AG9" s="11">
        <f>AF9+(AF9*(Kalkulator!$P$18/100))</f>
        <v>378300</v>
      </c>
      <c r="AH9" s="11">
        <f>AG9+(AG9*(Kalkulator!$P$18/100))</f>
        <v>378300</v>
      </c>
      <c r="AI9" s="11">
        <f>AH9+(AH9*(Kalkulator!$P$18/100))</f>
        <v>378300</v>
      </c>
      <c r="AJ9" s="11">
        <f>AI9+(AI9*(Kalkulator!$P$18/100))</f>
        <v>378300</v>
      </c>
      <c r="AK9" s="11">
        <f>AJ9+(AJ9*(Kalkulator!$P$18/100))</f>
        <v>378300</v>
      </c>
      <c r="AL9" s="11">
        <f>AK9+(AK9*(Kalkulator!$P$18/100))</f>
        <v>378300</v>
      </c>
      <c r="AM9" s="11">
        <f>AL9+(AL9*(Kalkulator!$P$18/100))</f>
        <v>378300</v>
      </c>
      <c r="AN9" s="11">
        <f>AM9+(AM9*(Kalkulator!$P$18/100))</f>
        <v>378300</v>
      </c>
      <c r="AO9" s="11">
        <f>AN9+(AN9*(Kalkulator!$P$18/100))</f>
        <v>378300</v>
      </c>
      <c r="AP9" s="11">
        <f>AO9+(AO9*(Kalkulator!$P$18/100))</f>
        <v>378300</v>
      </c>
      <c r="AQ9" s="11">
        <f>AP9+(AP9*(Kalkulator!$P$18/100))</f>
        <v>378300</v>
      </c>
      <c r="AR9" s="11">
        <f>AQ9+(AQ9*(Kalkulator!$P$18/100))</f>
        <v>378300</v>
      </c>
      <c r="AS9" s="11">
        <f>AR9+(AR9*(Kalkulator!$P$18/100))</f>
        <v>378300</v>
      </c>
      <c r="AT9" s="11">
        <f>AS9+(AS9*(Kalkulator!$P$18/100))</f>
        <v>378300</v>
      </c>
      <c r="AU9" s="11">
        <f>AT9+(AT9*(Kalkulator!$P$18/100))</f>
        <v>378300</v>
      </c>
      <c r="AV9" s="11">
        <f>AU9+(AU9*(Kalkulator!$P$18/100))</f>
        <v>378300</v>
      </c>
      <c r="AW9" s="11">
        <f>AV9+(AV9*(Kalkulator!$P$18/100))</f>
        <v>378300</v>
      </c>
      <c r="AX9" s="11">
        <f>AW9+(AW9*(Kalkulator!$P$18/100))</f>
        <v>378300</v>
      </c>
      <c r="AY9" s="11">
        <f>AX9+(AX9*(Kalkulator!$P$18/100))</f>
        <v>378300</v>
      </c>
      <c r="AZ9" s="11">
        <f>AY9+(AY9*(Kalkulator!$P$18/100))</f>
        <v>378300</v>
      </c>
      <c r="BA9" s="11">
        <f>AZ9+(AZ9*(Kalkulator!$P$18/100))</f>
        <v>378300</v>
      </c>
      <c r="BB9" s="11">
        <f>BA9+(BA9*(Kalkulator!$P$18/100))</f>
        <v>378300</v>
      </c>
      <c r="BC9" s="11">
        <f>BB9+(BB9*(Kalkulator!$P$18/100))</f>
        <v>378300</v>
      </c>
      <c r="BD9" s="11">
        <f>BC9+(BC9*(Kalkulator!$P$18/100))</f>
        <v>378300</v>
      </c>
      <c r="BE9" s="11">
        <f>BD9+(BD9*(Kalkulator!$P$18/100))</f>
        <v>378300</v>
      </c>
      <c r="BF9" s="11">
        <f>BE9+(BE9*(Kalkulator!$P$18/100))</f>
        <v>378300</v>
      </c>
      <c r="BG9" s="11">
        <f>BF9+(BF9*(Kalkulator!$P$18/100))</f>
        <v>378300</v>
      </c>
      <c r="BH9" s="11">
        <f>BG9+(BG9*(Kalkulator!$P$18/100))</f>
        <v>378300</v>
      </c>
      <c r="BI9" s="11">
        <f>BH9+(BH9*(Kalkulator!$P$18/100))</f>
        <v>378300</v>
      </c>
      <c r="BJ9" s="11">
        <f>BI9+(BI9*(Kalkulator!$P$18/100))</f>
        <v>378300</v>
      </c>
      <c r="BK9" s="11">
        <f>BJ9+(BJ9*(Kalkulator!$P$18/100))</f>
        <v>378300</v>
      </c>
      <c r="BL9" s="11">
        <f>BK9+(BK9*(Kalkulator!$P$18/100))</f>
        <v>378300</v>
      </c>
      <c r="BM9" s="11">
        <f>BL9+(BL9*(Kalkulator!$P$18/100))</f>
        <v>378300</v>
      </c>
      <c r="BN9" s="11">
        <f>BM9+(BM9*(Kalkulator!$P$18/100))</f>
        <v>378300</v>
      </c>
      <c r="BO9" s="11">
        <f>BN9+(BN9*(Kalkulator!$P$18/100))</f>
        <v>378300</v>
      </c>
      <c r="BP9" s="11">
        <f>BO9+(BO9*(Kalkulator!$P$18/100))</f>
        <v>378300</v>
      </c>
      <c r="BQ9" s="11">
        <f>BP9+(BP9*(Kalkulator!$P$18/100))</f>
        <v>378300</v>
      </c>
      <c r="BR9" s="11">
        <f>BQ9+(BQ9*(Kalkulator!$P$18/100))</f>
        <v>378300</v>
      </c>
      <c r="BS9" s="11">
        <f>BR9+(BR9*(Kalkulator!$P$18/100))</f>
        <v>378300</v>
      </c>
      <c r="BT9" s="11">
        <f>BS9+(BS9*(Kalkulator!$P$18/100))</f>
        <v>378300</v>
      </c>
      <c r="BU9" s="11">
        <f>BT9+(BT9*(Kalkulator!$P$18/100))</f>
        <v>378300</v>
      </c>
      <c r="BV9" s="11">
        <f>BU9+(BU9*(Kalkulator!$P$18/100))</f>
        <v>378300</v>
      </c>
      <c r="BW9" s="11">
        <f>BV9+(BV9*(Kalkulator!$P$18/100))</f>
        <v>378300</v>
      </c>
      <c r="BX9" s="11">
        <f>BW9+(BW9*(Kalkulator!$P$18/100))</f>
        <v>378300</v>
      </c>
      <c r="BY9" s="11">
        <f>BX9+(BX9*(Kalkulator!$P$18/100))</f>
        <v>378300</v>
      </c>
      <c r="BZ9" s="11">
        <f>BY9+(BY9*(Kalkulator!$P$18/100))</f>
        <v>378300</v>
      </c>
      <c r="CA9" s="11">
        <f>BZ9+(BZ9*(Kalkulator!$P$18/100))</f>
        <v>378300</v>
      </c>
      <c r="CB9" s="11">
        <f>CA9+(CA9*(Kalkulator!$P$18/100))</f>
        <v>378300</v>
      </c>
      <c r="CC9" s="11">
        <f>CB9+(CB9*(Kalkulator!$P$18/100))</f>
        <v>378300</v>
      </c>
      <c r="CD9" s="11">
        <f>CC9+(CC9*(Kalkulator!$P$18/100))</f>
        <v>378300</v>
      </c>
      <c r="CE9" s="11">
        <f>CD9+(CD9*(Kalkulator!$P$18/100))</f>
        <v>378300</v>
      </c>
      <c r="CF9" s="11">
        <f>CE9+(CE9*(Kalkulator!$P$18/100))</f>
        <v>378300</v>
      </c>
      <c r="CG9" s="11">
        <f>CF9+(CF9*(Kalkulator!$P$18/100))</f>
        <v>378300</v>
      </c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</row>
    <row r="10" spans="1:147">
      <c r="A10" s="7">
        <v>27</v>
      </c>
      <c r="B10" s="15">
        <v>213100</v>
      </c>
      <c r="C10" s="18">
        <v>223700</v>
      </c>
      <c r="D10" s="15">
        <v>223700</v>
      </c>
      <c r="E10" s="18">
        <v>223700</v>
      </c>
      <c r="F10" s="15">
        <v>230900</v>
      </c>
      <c r="G10" s="18">
        <v>238400</v>
      </c>
      <c r="H10" s="15">
        <v>238400</v>
      </c>
      <c r="I10" s="18">
        <v>244900</v>
      </c>
      <c r="J10" s="15">
        <v>245300</v>
      </c>
      <c r="K10" s="18">
        <v>254300</v>
      </c>
      <c r="L10" s="15">
        <v>258600</v>
      </c>
      <c r="M10" s="18">
        <v>274600</v>
      </c>
      <c r="N10" s="15">
        <v>277000</v>
      </c>
      <c r="O10" s="18">
        <v>286400</v>
      </c>
      <c r="P10" s="15">
        <v>293400</v>
      </c>
      <c r="Q10" s="18">
        <v>305400</v>
      </c>
      <c r="R10" s="15">
        <v>309700</v>
      </c>
      <c r="S10" s="18">
        <v>316400</v>
      </c>
      <c r="T10" s="15">
        <v>317100</v>
      </c>
      <c r="U10" s="18">
        <v>320700</v>
      </c>
      <c r="V10" s="15">
        <v>321800</v>
      </c>
      <c r="W10" s="18">
        <v>326900</v>
      </c>
      <c r="X10" s="15">
        <v>331300</v>
      </c>
      <c r="Y10" s="18">
        <v>332800</v>
      </c>
      <c r="Z10" s="15">
        <v>341300</v>
      </c>
      <c r="AA10" s="18">
        <v>351300</v>
      </c>
      <c r="AB10" s="15">
        <v>382300</v>
      </c>
      <c r="AC10" s="11">
        <f>AB10+(AB10*(Kalkulator!$P$18/100))</f>
        <v>382300</v>
      </c>
      <c r="AD10" s="11">
        <f>AC10+(AC10*(Kalkulator!$P$18/100))</f>
        <v>382300</v>
      </c>
      <c r="AE10" s="11">
        <f>AD10+(AD10*(Kalkulator!$P$18/100))</f>
        <v>382300</v>
      </c>
      <c r="AF10" s="11">
        <f>AE10+(AE10*(Kalkulator!$P$18/100))</f>
        <v>382300</v>
      </c>
      <c r="AG10" s="11">
        <f>AF10+(AF10*(Kalkulator!$P$18/100))</f>
        <v>382300</v>
      </c>
      <c r="AH10" s="11">
        <f>AG10+(AG10*(Kalkulator!$P$18/100))</f>
        <v>382300</v>
      </c>
      <c r="AI10" s="11">
        <f>AH10+(AH10*(Kalkulator!$P$18/100))</f>
        <v>382300</v>
      </c>
      <c r="AJ10" s="11">
        <f>AI10+(AI10*(Kalkulator!$P$18/100))</f>
        <v>382300</v>
      </c>
      <c r="AK10" s="11">
        <f>AJ10+(AJ10*(Kalkulator!$P$18/100))</f>
        <v>382300</v>
      </c>
      <c r="AL10" s="11">
        <f>AK10+(AK10*(Kalkulator!$P$18/100))</f>
        <v>382300</v>
      </c>
      <c r="AM10" s="11">
        <f>AL10+(AL10*(Kalkulator!$P$18/100))</f>
        <v>382300</v>
      </c>
      <c r="AN10" s="11">
        <f>AM10+(AM10*(Kalkulator!$P$18/100))</f>
        <v>382300</v>
      </c>
      <c r="AO10" s="11">
        <f>AN10+(AN10*(Kalkulator!$P$18/100))</f>
        <v>382300</v>
      </c>
      <c r="AP10" s="11">
        <f>AO10+(AO10*(Kalkulator!$P$18/100))</f>
        <v>382300</v>
      </c>
      <c r="AQ10" s="11">
        <f>AP10+(AP10*(Kalkulator!$P$18/100))</f>
        <v>382300</v>
      </c>
      <c r="AR10" s="11">
        <f>AQ10+(AQ10*(Kalkulator!$P$18/100))</f>
        <v>382300</v>
      </c>
      <c r="AS10" s="11">
        <f>AR10+(AR10*(Kalkulator!$P$18/100))</f>
        <v>382300</v>
      </c>
      <c r="AT10" s="11">
        <f>AS10+(AS10*(Kalkulator!$P$18/100))</f>
        <v>382300</v>
      </c>
      <c r="AU10" s="11">
        <f>AT10+(AT10*(Kalkulator!$P$18/100))</f>
        <v>382300</v>
      </c>
      <c r="AV10" s="11">
        <f>AU10+(AU10*(Kalkulator!$P$18/100))</f>
        <v>382300</v>
      </c>
      <c r="AW10" s="11">
        <f>AV10+(AV10*(Kalkulator!$P$18/100))</f>
        <v>382300</v>
      </c>
      <c r="AX10" s="11">
        <f>AW10+(AW10*(Kalkulator!$P$18/100))</f>
        <v>382300</v>
      </c>
      <c r="AY10" s="11">
        <f>AX10+(AX10*(Kalkulator!$P$18/100))</f>
        <v>382300</v>
      </c>
      <c r="AZ10" s="11">
        <f>AY10+(AY10*(Kalkulator!$P$18/100))</f>
        <v>382300</v>
      </c>
      <c r="BA10" s="11">
        <f>AZ10+(AZ10*(Kalkulator!$P$18/100))</f>
        <v>382300</v>
      </c>
      <c r="BB10" s="11">
        <f>BA10+(BA10*(Kalkulator!$P$18/100))</f>
        <v>382300</v>
      </c>
      <c r="BC10" s="11">
        <f>BB10+(BB10*(Kalkulator!$P$18/100))</f>
        <v>382300</v>
      </c>
      <c r="BD10" s="11">
        <f>BC10+(BC10*(Kalkulator!$P$18/100))</f>
        <v>382300</v>
      </c>
      <c r="BE10" s="11">
        <f>BD10+(BD10*(Kalkulator!$P$18/100))</f>
        <v>382300</v>
      </c>
      <c r="BF10" s="11">
        <f>BE10+(BE10*(Kalkulator!$P$18/100))</f>
        <v>382300</v>
      </c>
      <c r="BG10" s="11">
        <f>BF10+(BF10*(Kalkulator!$P$18/100))</f>
        <v>382300</v>
      </c>
      <c r="BH10" s="11">
        <f>BG10+(BG10*(Kalkulator!$P$18/100))</f>
        <v>382300</v>
      </c>
      <c r="BI10" s="11">
        <f>BH10+(BH10*(Kalkulator!$P$18/100))</f>
        <v>382300</v>
      </c>
      <c r="BJ10" s="11">
        <f>BI10+(BI10*(Kalkulator!$P$18/100))</f>
        <v>382300</v>
      </c>
      <c r="BK10" s="11">
        <f>BJ10+(BJ10*(Kalkulator!$P$18/100))</f>
        <v>382300</v>
      </c>
      <c r="BL10" s="11">
        <f>BK10+(BK10*(Kalkulator!$P$18/100))</f>
        <v>382300</v>
      </c>
      <c r="BM10" s="11">
        <f>BL10+(BL10*(Kalkulator!$P$18/100))</f>
        <v>382300</v>
      </c>
      <c r="BN10" s="11">
        <f>BM10+(BM10*(Kalkulator!$P$18/100))</f>
        <v>382300</v>
      </c>
      <c r="BO10" s="11">
        <f>BN10+(BN10*(Kalkulator!$P$18/100))</f>
        <v>382300</v>
      </c>
      <c r="BP10" s="11">
        <f>BO10+(BO10*(Kalkulator!$P$18/100))</f>
        <v>382300</v>
      </c>
      <c r="BQ10" s="11">
        <f>BP10+(BP10*(Kalkulator!$P$18/100))</f>
        <v>382300</v>
      </c>
      <c r="BR10" s="11">
        <f>BQ10+(BQ10*(Kalkulator!$P$18/100))</f>
        <v>382300</v>
      </c>
      <c r="BS10" s="11">
        <f>BR10+(BR10*(Kalkulator!$P$18/100))</f>
        <v>382300</v>
      </c>
      <c r="BT10" s="11">
        <f>BS10+(BS10*(Kalkulator!$P$18/100))</f>
        <v>382300</v>
      </c>
      <c r="BU10" s="11">
        <f>BT10+(BT10*(Kalkulator!$P$18/100))</f>
        <v>382300</v>
      </c>
      <c r="BV10" s="11">
        <f>BU10+(BU10*(Kalkulator!$P$18/100))</f>
        <v>382300</v>
      </c>
      <c r="BW10" s="11">
        <f>BV10+(BV10*(Kalkulator!$P$18/100))</f>
        <v>382300</v>
      </c>
      <c r="BX10" s="11">
        <f>BW10+(BW10*(Kalkulator!$P$18/100))</f>
        <v>382300</v>
      </c>
      <c r="BY10" s="11">
        <f>BX10+(BX10*(Kalkulator!$P$18/100))</f>
        <v>382300</v>
      </c>
      <c r="BZ10" s="11">
        <f>BY10+(BY10*(Kalkulator!$P$18/100))</f>
        <v>382300</v>
      </c>
      <c r="CA10" s="11">
        <f>BZ10+(BZ10*(Kalkulator!$P$18/100))</f>
        <v>382300</v>
      </c>
      <c r="CB10" s="11">
        <f>CA10+(CA10*(Kalkulator!$P$18/100))</f>
        <v>382300</v>
      </c>
      <c r="CC10" s="11">
        <f>CB10+(CB10*(Kalkulator!$P$18/100))</f>
        <v>382300</v>
      </c>
      <c r="CD10" s="11">
        <f>CC10+(CC10*(Kalkulator!$P$18/100))</f>
        <v>382300</v>
      </c>
      <c r="CE10" s="11">
        <f>CD10+(CD10*(Kalkulator!$P$18/100))</f>
        <v>382300</v>
      </c>
      <c r="CF10" s="11">
        <f>CE10+(CE10*(Kalkulator!$P$18/100))</f>
        <v>382300</v>
      </c>
      <c r="CG10" s="11">
        <f>CF10+(CF10*(Kalkulator!$P$18/100))</f>
        <v>382300</v>
      </c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</row>
    <row r="11" spans="1:147">
      <c r="A11" s="7">
        <v>28</v>
      </c>
      <c r="B11" s="15">
        <v>216400</v>
      </c>
      <c r="C11" s="18">
        <v>227300</v>
      </c>
      <c r="D11" s="15">
        <v>227300</v>
      </c>
      <c r="E11" s="18">
        <v>227300</v>
      </c>
      <c r="F11" s="15">
        <v>234500</v>
      </c>
      <c r="G11" s="18">
        <v>242000</v>
      </c>
      <c r="H11" s="15">
        <v>242000</v>
      </c>
      <c r="I11" s="18">
        <v>248500</v>
      </c>
      <c r="J11" s="15">
        <v>248900</v>
      </c>
      <c r="K11" s="18">
        <v>257900</v>
      </c>
      <c r="L11" s="15">
        <v>262200</v>
      </c>
      <c r="M11" s="18">
        <v>278200</v>
      </c>
      <c r="N11" s="15">
        <v>280600</v>
      </c>
      <c r="O11" s="18">
        <v>290100</v>
      </c>
      <c r="P11" s="15">
        <v>297100</v>
      </c>
      <c r="Q11" s="18">
        <v>309100</v>
      </c>
      <c r="R11" s="15">
        <v>313400</v>
      </c>
      <c r="S11" s="18">
        <v>320200</v>
      </c>
      <c r="T11" s="15">
        <v>320900</v>
      </c>
      <c r="U11" s="18">
        <v>324600</v>
      </c>
      <c r="V11" s="15">
        <v>325700</v>
      </c>
      <c r="W11" s="18">
        <v>330800</v>
      </c>
      <c r="X11" s="15">
        <v>335300</v>
      </c>
      <c r="Y11" s="18">
        <v>336800</v>
      </c>
      <c r="Z11" s="15">
        <v>345300</v>
      </c>
      <c r="AA11" s="18">
        <v>355300</v>
      </c>
      <c r="AB11" s="15">
        <v>386300</v>
      </c>
      <c r="AC11" s="11">
        <f>AB11+(AB11*(Kalkulator!$P$18/100))</f>
        <v>386300</v>
      </c>
      <c r="AD11" s="11">
        <f>AC11+(AC11*(Kalkulator!$P$18/100))</f>
        <v>386300</v>
      </c>
      <c r="AE11" s="11">
        <f>AD11+(AD11*(Kalkulator!$P$18/100))</f>
        <v>386300</v>
      </c>
      <c r="AF11" s="11">
        <f>AE11+(AE11*(Kalkulator!$P$18/100))</f>
        <v>386300</v>
      </c>
      <c r="AG11" s="11">
        <f>AF11+(AF11*(Kalkulator!$P$18/100))</f>
        <v>386300</v>
      </c>
      <c r="AH11" s="11">
        <f>AG11+(AG11*(Kalkulator!$P$18/100))</f>
        <v>386300</v>
      </c>
      <c r="AI11" s="11">
        <f>AH11+(AH11*(Kalkulator!$P$18/100))</f>
        <v>386300</v>
      </c>
      <c r="AJ11" s="11">
        <f>AI11+(AI11*(Kalkulator!$P$18/100))</f>
        <v>386300</v>
      </c>
      <c r="AK11" s="11">
        <f>AJ11+(AJ11*(Kalkulator!$P$18/100))</f>
        <v>386300</v>
      </c>
      <c r="AL11" s="11">
        <f>AK11+(AK11*(Kalkulator!$P$18/100))</f>
        <v>386300</v>
      </c>
      <c r="AM11" s="11">
        <f>AL11+(AL11*(Kalkulator!$P$18/100))</f>
        <v>386300</v>
      </c>
      <c r="AN11" s="11">
        <f>AM11+(AM11*(Kalkulator!$P$18/100))</f>
        <v>386300</v>
      </c>
      <c r="AO11" s="11">
        <f>AN11+(AN11*(Kalkulator!$P$18/100))</f>
        <v>386300</v>
      </c>
      <c r="AP11" s="11">
        <f>AO11+(AO11*(Kalkulator!$P$18/100))</f>
        <v>386300</v>
      </c>
      <c r="AQ11" s="11">
        <f>AP11+(AP11*(Kalkulator!$P$18/100))</f>
        <v>386300</v>
      </c>
      <c r="AR11" s="11">
        <f>AQ11+(AQ11*(Kalkulator!$P$18/100))</f>
        <v>386300</v>
      </c>
      <c r="AS11" s="11">
        <f>AR11+(AR11*(Kalkulator!$P$18/100))</f>
        <v>386300</v>
      </c>
      <c r="AT11" s="11">
        <f>AS11+(AS11*(Kalkulator!$P$18/100))</f>
        <v>386300</v>
      </c>
      <c r="AU11" s="11">
        <f>AT11+(AT11*(Kalkulator!$P$18/100))</f>
        <v>386300</v>
      </c>
      <c r="AV11" s="11">
        <f>AU11+(AU11*(Kalkulator!$P$18/100))</f>
        <v>386300</v>
      </c>
      <c r="AW11" s="11">
        <f>AV11+(AV11*(Kalkulator!$P$18/100))</f>
        <v>386300</v>
      </c>
      <c r="AX11" s="11">
        <f>AW11+(AW11*(Kalkulator!$P$18/100))</f>
        <v>386300</v>
      </c>
      <c r="AY11" s="11">
        <f>AX11+(AX11*(Kalkulator!$P$18/100))</f>
        <v>386300</v>
      </c>
      <c r="AZ11" s="11">
        <f>AY11+(AY11*(Kalkulator!$P$18/100))</f>
        <v>386300</v>
      </c>
      <c r="BA11" s="11">
        <f>AZ11+(AZ11*(Kalkulator!$P$18/100))</f>
        <v>386300</v>
      </c>
      <c r="BB11" s="11">
        <f>BA11+(BA11*(Kalkulator!$P$18/100))</f>
        <v>386300</v>
      </c>
      <c r="BC11" s="11">
        <f>BB11+(BB11*(Kalkulator!$P$18/100))</f>
        <v>386300</v>
      </c>
      <c r="BD11" s="11">
        <f>BC11+(BC11*(Kalkulator!$P$18/100))</f>
        <v>386300</v>
      </c>
      <c r="BE11" s="11">
        <f>BD11+(BD11*(Kalkulator!$P$18/100))</f>
        <v>386300</v>
      </c>
      <c r="BF11" s="11">
        <f>BE11+(BE11*(Kalkulator!$P$18/100))</f>
        <v>386300</v>
      </c>
      <c r="BG11" s="11">
        <f>BF11+(BF11*(Kalkulator!$P$18/100))</f>
        <v>386300</v>
      </c>
      <c r="BH11" s="11">
        <f>BG11+(BG11*(Kalkulator!$P$18/100))</f>
        <v>386300</v>
      </c>
      <c r="BI11" s="11">
        <f>BH11+(BH11*(Kalkulator!$P$18/100))</f>
        <v>386300</v>
      </c>
      <c r="BJ11" s="11">
        <f>BI11+(BI11*(Kalkulator!$P$18/100))</f>
        <v>386300</v>
      </c>
      <c r="BK11" s="11">
        <f>BJ11+(BJ11*(Kalkulator!$P$18/100))</f>
        <v>386300</v>
      </c>
      <c r="BL11" s="11">
        <f>BK11+(BK11*(Kalkulator!$P$18/100))</f>
        <v>386300</v>
      </c>
      <c r="BM11" s="11">
        <f>BL11+(BL11*(Kalkulator!$P$18/100))</f>
        <v>386300</v>
      </c>
      <c r="BN11" s="11">
        <f>BM11+(BM11*(Kalkulator!$P$18/100))</f>
        <v>386300</v>
      </c>
      <c r="BO11" s="11">
        <f>BN11+(BN11*(Kalkulator!$P$18/100))</f>
        <v>386300</v>
      </c>
      <c r="BP11" s="11">
        <f>BO11+(BO11*(Kalkulator!$P$18/100))</f>
        <v>386300</v>
      </c>
      <c r="BQ11" s="11">
        <f>BP11+(BP11*(Kalkulator!$P$18/100))</f>
        <v>386300</v>
      </c>
      <c r="BR11" s="11">
        <f>BQ11+(BQ11*(Kalkulator!$P$18/100))</f>
        <v>386300</v>
      </c>
      <c r="BS11" s="11">
        <f>BR11+(BR11*(Kalkulator!$P$18/100))</f>
        <v>386300</v>
      </c>
      <c r="BT11" s="11">
        <f>BS11+(BS11*(Kalkulator!$P$18/100))</f>
        <v>386300</v>
      </c>
      <c r="BU11" s="11">
        <f>BT11+(BT11*(Kalkulator!$P$18/100))</f>
        <v>386300</v>
      </c>
      <c r="BV11" s="11">
        <f>BU11+(BU11*(Kalkulator!$P$18/100))</f>
        <v>386300</v>
      </c>
      <c r="BW11" s="11">
        <f>BV11+(BV11*(Kalkulator!$P$18/100))</f>
        <v>386300</v>
      </c>
      <c r="BX11" s="11">
        <f>BW11+(BW11*(Kalkulator!$P$18/100))</f>
        <v>386300</v>
      </c>
      <c r="BY11" s="11">
        <f>BX11+(BX11*(Kalkulator!$P$18/100))</f>
        <v>386300</v>
      </c>
      <c r="BZ11" s="11">
        <f>BY11+(BY11*(Kalkulator!$P$18/100))</f>
        <v>386300</v>
      </c>
      <c r="CA11" s="11">
        <f>BZ11+(BZ11*(Kalkulator!$P$18/100))</f>
        <v>386300</v>
      </c>
      <c r="CB11" s="11">
        <f>CA11+(CA11*(Kalkulator!$P$18/100))</f>
        <v>386300</v>
      </c>
      <c r="CC11" s="11">
        <f>CB11+(CB11*(Kalkulator!$P$18/100))</f>
        <v>386300</v>
      </c>
      <c r="CD11" s="11">
        <f>CC11+(CC11*(Kalkulator!$P$18/100))</f>
        <v>386300</v>
      </c>
      <c r="CE11" s="11">
        <f>CD11+(CD11*(Kalkulator!$P$18/100))</f>
        <v>386300</v>
      </c>
      <c r="CF11" s="11">
        <f>CE11+(CE11*(Kalkulator!$P$18/100))</f>
        <v>386300</v>
      </c>
      <c r="CG11" s="11">
        <f>CF11+(CF11*(Kalkulator!$P$18/100))</f>
        <v>386300</v>
      </c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</row>
    <row r="12" spans="1:147">
      <c r="A12" s="7">
        <v>29</v>
      </c>
      <c r="B12" s="15">
        <v>219600</v>
      </c>
      <c r="C12" s="18">
        <v>230900</v>
      </c>
      <c r="D12" s="15">
        <v>230900</v>
      </c>
      <c r="E12" s="18">
        <v>230900</v>
      </c>
      <c r="F12" s="15">
        <v>238100</v>
      </c>
      <c r="G12" s="18">
        <v>245600</v>
      </c>
      <c r="H12" s="15">
        <v>245600</v>
      </c>
      <c r="I12" s="18">
        <v>252100</v>
      </c>
      <c r="J12" s="15">
        <v>252500</v>
      </c>
      <c r="K12" s="18">
        <v>261500</v>
      </c>
      <c r="L12" s="15">
        <v>265800</v>
      </c>
      <c r="M12" s="18">
        <v>281800</v>
      </c>
      <c r="N12" s="15">
        <v>284200</v>
      </c>
      <c r="O12" s="18">
        <v>293800</v>
      </c>
      <c r="P12" s="15">
        <v>300800</v>
      </c>
      <c r="Q12" s="18">
        <v>312800</v>
      </c>
      <c r="R12" s="15">
        <v>317100</v>
      </c>
      <c r="S12" s="18">
        <v>323900</v>
      </c>
      <c r="T12" s="15">
        <v>324600</v>
      </c>
      <c r="U12" s="18">
        <v>328300</v>
      </c>
      <c r="V12" s="15">
        <v>329400</v>
      </c>
      <c r="W12" s="18">
        <v>334500</v>
      </c>
      <c r="X12" s="15">
        <v>339000</v>
      </c>
      <c r="Y12" s="18">
        <v>340500</v>
      </c>
      <c r="Z12" s="15">
        <v>349100</v>
      </c>
      <c r="AA12" s="18">
        <v>359100</v>
      </c>
      <c r="AB12" s="15">
        <v>390100</v>
      </c>
      <c r="AC12" s="11">
        <f>AB12+(AB12*(Kalkulator!$P$18/100))</f>
        <v>390100</v>
      </c>
      <c r="AD12" s="11">
        <f>AC12+(AC12*(Kalkulator!$P$18/100))</f>
        <v>390100</v>
      </c>
      <c r="AE12" s="11">
        <f>AD12+(AD12*(Kalkulator!$P$18/100))</f>
        <v>390100</v>
      </c>
      <c r="AF12" s="11">
        <f>AE12+(AE12*(Kalkulator!$P$18/100))</f>
        <v>390100</v>
      </c>
      <c r="AG12" s="11">
        <f>AF12+(AF12*(Kalkulator!$P$18/100))</f>
        <v>390100</v>
      </c>
      <c r="AH12" s="11">
        <f>AG12+(AG12*(Kalkulator!$P$18/100))</f>
        <v>390100</v>
      </c>
      <c r="AI12" s="11">
        <f>AH12+(AH12*(Kalkulator!$P$18/100))</f>
        <v>390100</v>
      </c>
      <c r="AJ12" s="11">
        <f>AI12+(AI12*(Kalkulator!$P$18/100))</f>
        <v>390100</v>
      </c>
      <c r="AK12" s="11">
        <f>AJ12+(AJ12*(Kalkulator!$P$18/100))</f>
        <v>390100</v>
      </c>
      <c r="AL12" s="11">
        <f>AK12+(AK12*(Kalkulator!$P$18/100))</f>
        <v>390100</v>
      </c>
      <c r="AM12" s="11">
        <f>AL12+(AL12*(Kalkulator!$P$18/100))</f>
        <v>390100</v>
      </c>
      <c r="AN12" s="11">
        <f>AM12+(AM12*(Kalkulator!$P$18/100))</f>
        <v>390100</v>
      </c>
      <c r="AO12" s="11">
        <f>AN12+(AN12*(Kalkulator!$P$18/100))</f>
        <v>390100</v>
      </c>
      <c r="AP12" s="11">
        <f>AO12+(AO12*(Kalkulator!$P$18/100))</f>
        <v>390100</v>
      </c>
      <c r="AQ12" s="11">
        <f>AP12+(AP12*(Kalkulator!$P$18/100))</f>
        <v>390100</v>
      </c>
      <c r="AR12" s="11">
        <f>AQ12+(AQ12*(Kalkulator!$P$18/100))</f>
        <v>390100</v>
      </c>
      <c r="AS12" s="11">
        <f>AR12+(AR12*(Kalkulator!$P$18/100))</f>
        <v>390100</v>
      </c>
      <c r="AT12" s="11">
        <f>AS12+(AS12*(Kalkulator!$P$18/100))</f>
        <v>390100</v>
      </c>
      <c r="AU12" s="11">
        <f>AT12+(AT12*(Kalkulator!$P$18/100))</f>
        <v>390100</v>
      </c>
      <c r="AV12" s="11">
        <f>AU12+(AU12*(Kalkulator!$P$18/100))</f>
        <v>390100</v>
      </c>
      <c r="AW12" s="11">
        <f>AV12+(AV12*(Kalkulator!$P$18/100))</f>
        <v>390100</v>
      </c>
      <c r="AX12" s="11">
        <f>AW12+(AW12*(Kalkulator!$P$18/100))</f>
        <v>390100</v>
      </c>
      <c r="AY12" s="11">
        <f>AX12+(AX12*(Kalkulator!$P$18/100))</f>
        <v>390100</v>
      </c>
      <c r="AZ12" s="11">
        <f>AY12+(AY12*(Kalkulator!$P$18/100))</f>
        <v>390100</v>
      </c>
      <c r="BA12" s="11">
        <f>AZ12+(AZ12*(Kalkulator!$P$18/100))</f>
        <v>390100</v>
      </c>
      <c r="BB12" s="11">
        <f>BA12+(BA12*(Kalkulator!$P$18/100))</f>
        <v>390100</v>
      </c>
      <c r="BC12" s="11">
        <f>BB12+(BB12*(Kalkulator!$P$18/100))</f>
        <v>390100</v>
      </c>
      <c r="BD12" s="11">
        <f>BC12+(BC12*(Kalkulator!$P$18/100))</f>
        <v>390100</v>
      </c>
      <c r="BE12" s="11">
        <f>BD12+(BD12*(Kalkulator!$P$18/100))</f>
        <v>390100</v>
      </c>
      <c r="BF12" s="11">
        <f>BE12+(BE12*(Kalkulator!$P$18/100))</f>
        <v>390100</v>
      </c>
      <c r="BG12" s="11">
        <f>BF12+(BF12*(Kalkulator!$P$18/100))</f>
        <v>390100</v>
      </c>
      <c r="BH12" s="11">
        <f>BG12+(BG12*(Kalkulator!$P$18/100))</f>
        <v>390100</v>
      </c>
      <c r="BI12" s="11">
        <f>BH12+(BH12*(Kalkulator!$P$18/100))</f>
        <v>390100</v>
      </c>
      <c r="BJ12" s="11">
        <f>BI12+(BI12*(Kalkulator!$P$18/100))</f>
        <v>390100</v>
      </c>
      <c r="BK12" s="11">
        <f>BJ12+(BJ12*(Kalkulator!$P$18/100))</f>
        <v>390100</v>
      </c>
      <c r="BL12" s="11">
        <f>BK12+(BK12*(Kalkulator!$P$18/100))</f>
        <v>390100</v>
      </c>
      <c r="BM12" s="11">
        <f>BL12+(BL12*(Kalkulator!$P$18/100))</f>
        <v>390100</v>
      </c>
      <c r="BN12" s="11">
        <f>BM12+(BM12*(Kalkulator!$P$18/100))</f>
        <v>390100</v>
      </c>
      <c r="BO12" s="11">
        <f>BN12+(BN12*(Kalkulator!$P$18/100))</f>
        <v>390100</v>
      </c>
      <c r="BP12" s="11">
        <f>BO12+(BO12*(Kalkulator!$P$18/100))</f>
        <v>390100</v>
      </c>
      <c r="BQ12" s="11">
        <f>BP12+(BP12*(Kalkulator!$P$18/100))</f>
        <v>390100</v>
      </c>
      <c r="BR12" s="11">
        <f>BQ12+(BQ12*(Kalkulator!$P$18/100))</f>
        <v>390100</v>
      </c>
      <c r="BS12" s="11">
        <f>BR12+(BR12*(Kalkulator!$P$18/100))</f>
        <v>390100</v>
      </c>
      <c r="BT12" s="11">
        <f>BS12+(BS12*(Kalkulator!$P$18/100))</f>
        <v>390100</v>
      </c>
      <c r="BU12" s="11">
        <f>BT12+(BT12*(Kalkulator!$P$18/100))</f>
        <v>390100</v>
      </c>
      <c r="BV12" s="11">
        <f>BU12+(BU12*(Kalkulator!$P$18/100))</f>
        <v>390100</v>
      </c>
      <c r="BW12" s="11">
        <f>BV12+(BV12*(Kalkulator!$P$18/100))</f>
        <v>390100</v>
      </c>
      <c r="BX12" s="11">
        <f>BW12+(BW12*(Kalkulator!$P$18/100))</f>
        <v>390100</v>
      </c>
      <c r="BY12" s="11">
        <f>BX12+(BX12*(Kalkulator!$P$18/100))</f>
        <v>390100</v>
      </c>
      <c r="BZ12" s="11">
        <f>BY12+(BY12*(Kalkulator!$P$18/100))</f>
        <v>390100</v>
      </c>
      <c r="CA12" s="11">
        <f>BZ12+(BZ12*(Kalkulator!$P$18/100))</f>
        <v>390100</v>
      </c>
      <c r="CB12" s="11">
        <f>CA12+(CA12*(Kalkulator!$P$18/100))</f>
        <v>390100</v>
      </c>
      <c r="CC12" s="11">
        <f>CB12+(CB12*(Kalkulator!$P$18/100))</f>
        <v>390100</v>
      </c>
      <c r="CD12" s="11">
        <f>CC12+(CC12*(Kalkulator!$P$18/100))</f>
        <v>390100</v>
      </c>
      <c r="CE12" s="11">
        <f>CD12+(CD12*(Kalkulator!$P$18/100))</f>
        <v>390100</v>
      </c>
      <c r="CF12" s="11">
        <f>CE12+(CE12*(Kalkulator!$P$18/100))</f>
        <v>390100</v>
      </c>
      <c r="CG12" s="11">
        <f>CF12+(CF12*(Kalkulator!$P$18/100))</f>
        <v>390100</v>
      </c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</row>
    <row r="13" spans="1:147">
      <c r="A13" s="7">
        <v>30</v>
      </c>
      <c r="B13" s="15">
        <v>223200</v>
      </c>
      <c r="C13" s="18">
        <v>234500</v>
      </c>
      <c r="D13" s="15">
        <v>234500</v>
      </c>
      <c r="E13" s="18">
        <v>234500</v>
      </c>
      <c r="F13" s="15">
        <v>241700</v>
      </c>
      <c r="G13" s="18">
        <v>249200</v>
      </c>
      <c r="H13" s="15">
        <v>249200</v>
      </c>
      <c r="I13" s="18">
        <v>255700</v>
      </c>
      <c r="J13" s="15">
        <v>256100</v>
      </c>
      <c r="K13" s="18">
        <v>265100</v>
      </c>
      <c r="L13" s="15">
        <v>269400</v>
      </c>
      <c r="M13" s="18">
        <v>285400</v>
      </c>
      <c r="N13" s="15">
        <v>287800</v>
      </c>
      <c r="O13" s="18">
        <v>297500</v>
      </c>
      <c r="P13" s="15">
        <v>304500</v>
      </c>
      <c r="Q13" s="18">
        <v>316500</v>
      </c>
      <c r="R13" s="15">
        <v>320800</v>
      </c>
      <c r="S13" s="18">
        <v>327700</v>
      </c>
      <c r="T13" s="15">
        <v>328400</v>
      </c>
      <c r="U13" s="18">
        <v>332200</v>
      </c>
      <c r="V13" s="15">
        <v>333300</v>
      </c>
      <c r="W13" s="18">
        <v>338400</v>
      </c>
      <c r="X13" s="15">
        <v>343000</v>
      </c>
      <c r="Y13" s="18">
        <v>344500</v>
      </c>
      <c r="Z13" s="15">
        <v>353100</v>
      </c>
      <c r="AA13" s="18">
        <v>363100</v>
      </c>
      <c r="AB13" s="15">
        <v>394100</v>
      </c>
      <c r="AC13" s="11">
        <f>AB13+(AB13*(Kalkulator!$P$18/100))</f>
        <v>394100</v>
      </c>
      <c r="AD13" s="11">
        <f>AC13+(AC13*(Kalkulator!$P$18/100))</f>
        <v>394100</v>
      </c>
      <c r="AE13" s="11">
        <f>AD13+(AD13*(Kalkulator!$P$18/100))</f>
        <v>394100</v>
      </c>
      <c r="AF13" s="11">
        <f>AE13+(AE13*(Kalkulator!$P$18/100))</f>
        <v>394100</v>
      </c>
      <c r="AG13" s="11">
        <f>AF13+(AF13*(Kalkulator!$P$18/100))</f>
        <v>394100</v>
      </c>
      <c r="AH13" s="11">
        <f>AG13+(AG13*(Kalkulator!$P$18/100))</f>
        <v>394100</v>
      </c>
      <c r="AI13" s="11">
        <f>AH13+(AH13*(Kalkulator!$P$18/100))</f>
        <v>394100</v>
      </c>
      <c r="AJ13" s="11">
        <f>AI13+(AI13*(Kalkulator!$P$18/100))</f>
        <v>394100</v>
      </c>
      <c r="AK13" s="11">
        <f>AJ13+(AJ13*(Kalkulator!$P$18/100))</f>
        <v>394100</v>
      </c>
      <c r="AL13" s="11">
        <f>AK13+(AK13*(Kalkulator!$P$18/100))</f>
        <v>394100</v>
      </c>
      <c r="AM13" s="11">
        <f>AL13+(AL13*(Kalkulator!$P$18/100))</f>
        <v>394100</v>
      </c>
      <c r="AN13" s="11">
        <f>AM13+(AM13*(Kalkulator!$P$18/100))</f>
        <v>394100</v>
      </c>
      <c r="AO13" s="11">
        <f>AN13+(AN13*(Kalkulator!$P$18/100))</f>
        <v>394100</v>
      </c>
      <c r="AP13" s="11">
        <f>AO13+(AO13*(Kalkulator!$P$18/100))</f>
        <v>394100</v>
      </c>
      <c r="AQ13" s="11">
        <f>AP13+(AP13*(Kalkulator!$P$18/100))</f>
        <v>394100</v>
      </c>
      <c r="AR13" s="11">
        <f>AQ13+(AQ13*(Kalkulator!$P$18/100))</f>
        <v>394100</v>
      </c>
      <c r="AS13" s="11">
        <f>AR13+(AR13*(Kalkulator!$P$18/100))</f>
        <v>394100</v>
      </c>
      <c r="AT13" s="11">
        <f>AS13+(AS13*(Kalkulator!$P$18/100))</f>
        <v>394100</v>
      </c>
      <c r="AU13" s="11">
        <f>AT13+(AT13*(Kalkulator!$P$18/100))</f>
        <v>394100</v>
      </c>
      <c r="AV13" s="11">
        <f>AU13+(AU13*(Kalkulator!$P$18/100))</f>
        <v>394100</v>
      </c>
      <c r="AW13" s="11">
        <f>AV13+(AV13*(Kalkulator!$P$18/100))</f>
        <v>394100</v>
      </c>
      <c r="AX13" s="11">
        <f>AW13+(AW13*(Kalkulator!$P$18/100))</f>
        <v>394100</v>
      </c>
      <c r="AY13" s="11">
        <f>AX13+(AX13*(Kalkulator!$P$18/100))</f>
        <v>394100</v>
      </c>
      <c r="AZ13" s="11">
        <f>AY13+(AY13*(Kalkulator!$P$18/100))</f>
        <v>394100</v>
      </c>
      <c r="BA13" s="11">
        <f>AZ13+(AZ13*(Kalkulator!$P$18/100))</f>
        <v>394100</v>
      </c>
      <c r="BB13" s="11">
        <f>BA13+(BA13*(Kalkulator!$P$18/100))</f>
        <v>394100</v>
      </c>
      <c r="BC13" s="11">
        <f>BB13+(BB13*(Kalkulator!$P$18/100))</f>
        <v>394100</v>
      </c>
      <c r="BD13" s="11">
        <f>BC13+(BC13*(Kalkulator!$P$18/100))</f>
        <v>394100</v>
      </c>
      <c r="BE13" s="11">
        <f>BD13+(BD13*(Kalkulator!$P$18/100))</f>
        <v>394100</v>
      </c>
      <c r="BF13" s="11">
        <f>BE13+(BE13*(Kalkulator!$P$18/100))</f>
        <v>394100</v>
      </c>
      <c r="BG13" s="11">
        <f>BF13+(BF13*(Kalkulator!$P$18/100))</f>
        <v>394100</v>
      </c>
      <c r="BH13" s="11">
        <f>BG13+(BG13*(Kalkulator!$P$18/100))</f>
        <v>394100</v>
      </c>
      <c r="BI13" s="11">
        <f>BH13+(BH13*(Kalkulator!$P$18/100))</f>
        <v>394100</v>
      </c>
      <c r="BJ13" s="11">
        <f>BI13+(BI13*(Kalkulator!$P$18/100))</f>
        <v>394100</v>
      </c>
      <c r="BK13" s="11">
        <f>BJ13+(BJ13*(Kalkulator!$P$18/100))</f>
        <v>394100</v>
      </c>
      <c r="BL13" s="11">
        <f>BK13+(BK13*(Kalkulator!$P$18/100))</f>
        <v>394100</v>
      </c>
      <c r="BM13" s="11">
        <f>BL13+(BL13*(Kalkulator!$P$18/100))</f>
        <v>394100</v>
      </c>
      <c r="BN13" s="11">
        <f>BM13+(BM13*(Kalkulator!$P$18/100))</f>
        <v>394100</v>
      </c>
      <c r="BO13" s="11">
        <f>BN13+(BN13*(Kalkulator!$P$18/100))</f>
        <v>394100</v>
      </c>
      <c r="BP13" s="11">
        <f>BO13+(BO13*(Kalkulator!$P$18/100))</f>
        <v>394100</v>
      </c>
      <c r="BQ13" s="11">
        <f>BP13+(BP13*(Kalkulator!$P$18/100))</f>
        <v>394100</v>
      </c>
      <c r="BR13" s="11">
        <f>BQ13+(BQ13*(Kalkulator!$P$18/100))</f>
        <v>394100</v>
      </c>
      <c r="BS13" s="11">
        <f>BR13+(BR13*(Kalkulator!$P$18/100))</f>
        <v>394100</v>
      </c>
      <c r="BT13" s="11">
        <f>BS13+(BS13*(Kalkulator!$P$18/100))</f>
        <v>394100</v>
      </c>
      <c r="BU13" s="11">
        <f>BT13+(BT13*(Kalkulator!$P$18/100))</f>
        <v>394100</v>
      </c>
      <c r="BV13" s="11">
        <f>BU13+(BU13*(Kalkulator!$P$18/100))</f>
        <v>394100</v>
      </c>
      <c r="BW13" s="11">
        <f>BV13+(BV13*(Kalkulator!$P$18/100))</f>
        <v>394100</v>
      </c>
      <c r="BX13" s="11">
        <f>BW13+(BW13*(Kalkulator!$P$18/100))</f>
        <v>394100</v>
      </c>
      <c r="BY13" s="11">
        <f>BX13+(BX13*(Kalkulator!$P$18/100))</f>
        <v>394100</v>
      </c>
      <c r="BZ13" s="11">
        <f>BY13+(BY13*(Kalkulator!$P$18/100))</f>
        <v>394100</v>
      </c>
      <c r="CA13" s="11">
        <f>BZ13+(BZ13*(Kalkulator!$P$18/100))</f>
        <v>394100</v>
      </c>
      <c r="CB13" s="11">
        <f>CA13+(CA13*(Kalkulator!$P$18/100))</f>
        <v>394100</v>
      </c>
      <c r="CC13" s="11">
        <f>CB13+(CB13*(Kalkulator!$P$18/100))</f>
        <v>394100</v>
      </c>
      <c r="CD13" s="11">
        <f>CC13+(CC13*(Kalkulator!$P$18/100))</f>
        <v>394100</v>
      </c>
      <c r="CE13" s="11">
        <f>CD13+(CD13*(Kalkulator!$P$18/100))</f>
        <v>394100</v>
      </c>
      <c r="CF13" s="11">
        <f>CE13+(CE13*(Kalkulator!$P$18/100))</f>
        <v>394100</v>
      </c>
      <c r="CG13" s="11">
        <f>CF13+(CF13*(Kalkulator!$P$18/100))</f>
        <v>394100</v>
      </c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</row>
    <row r="14" spans="1:147">
      <c r="A14" s="7">
        <v>31</v>
      </c>
      <c r="B14" s="15">
        <v>226800</v>
      </c>
      <c r="C14" s="18">
        <v>238100</v>
      </c>
      <c r="D14" s="15">
        <v>238100</v>
      </c>
      <c r="E14" s="18">
        <v>238100</v>
      </c>
      <c r="F14" s="15">
        <v>245300</v>
      </c>
      <c r="G14" s="18">
        <v>252900</v>
      </c>
      <c r="H14" s="15">
        <v>252900</v>
      </c>
      <c r="I14" s="18">
        <v>259500</v>
      </c>
      <c r="J14" s="15">
        <v>259700</v>
      </c>
      <c r="K14" s="18">
        <v>268700</v>
      </c>
      <c r="L14" s="15">
        <v>273000</v>
      </c>
      <c r="M14" s="18">
        <v>289000</v>
      </c>
      <c r="N14" s="15">
        <v>291400</v>
      </c>
      <c r="O14" s="18">
        <v>301100</v>
      </c>
      <c r="P14" s="15">
        <v>308100</v>
      </c>
      <c r="Q14" s="18">
        <v>320100</v>
      </c>
      <c r="R14" s="15">
        <v>324400</v>
      </c>
      <c r="S14" s="18">
        <v>331300</v>
      </c>
      <c r="T14" s="15">
        <v>332000</v>
      </c>
      <c r="U14" s="18">
        <v>335800</v>
      </c>
      <c r="V14" s="15">
        <v>336900</v>
      </c>
      <c r="W14" s="18">
        <v>342000</v>
      </c>
      <c r="X14" s="15">
        <v>346600</v>
      </c>
      <c r="Y14" s="18">
        <v>348100</v>
      </c>
      <c r="Z14" s="15">
        <v>356700</v>
      </c>
      <c r="AA14" s="18">
        <v>366700</v>
      </c>
      <c r="AB14" s="15">
        <v>397700</v>
      </c>
      <c r="AC14" s="11">
        <f>AB14+(AB14*(Kalkulator!$P$18/100))</f>
        <v>397700</v>
      </c>
      <c r="AD14" s="11">
        <f>AC14+(AC14*(Kalkulator!$P$18/100))</f>
        <v>397700</v>
      </c>
      <c r="AE14" s="11">
        <f>AD14+(AD14*(Kalkulator!$P$18/100))</f>
        <v>397700</v>
      </c>
      <c r="AF14" s="11">
        <f>AE14+(AE14*(Kalkulator!$P$18/100))</f>
        <v>397700</v>
      </c>
      <c r="AG14" s="11">
        <f>AF14+(AF14*(Kalkulator!$P$18/100))</f>
        <v>397700</v>
      </c>
      <c r="AH14" s="11">
        <f>AG14+(AG14*(Kalkulator!$P$18/100))</f>
        <v>397700</v>
      </c>
      <c r="AI14" s="11">
        <f>AH14+(AH14*(Kalkulator!$P$18/100))</f>
        <v>397700</v>
      </c>
      <c r="AJ14" s="11">
        <f>AI14+(AI14*(Kalkulator!$P$18/100))</f>
        <v>397700</v>
      </c>
      <c r="AK14" s="11">
        <f>AJ14+(AJ14*(Kalkulator!$P$18/100))</f>
        <v>397700</v>
      </c>
      <c r="AL14" s="11">
        <f>AK14+(AK14*(Kalkulator!$P$18/100))</f>
        <v>397700</v>
      </c>
      <c r="AM14" s="11">
        <f>AL14+(AL14*(Kalkulator!$P$18/100))</f>
        <v>397700</v>
      </c>
      <c r="AN14" s="11">
        <f>AM14+(AM14*(Kalkulator!$P$18/100))</f>
        <v>397700</v>
      </c>
      <c r="AO14" s="11">
        <f>AN14+(AN14*(Kalkulator!$P$18/100))</f>
        <v>397700</v>
      </c>
      <c r="AP14" s="11">
        <f>AO14+(AO14*(Kalkulator!$P$18/100))</f>
        <v>397700</v>
      </c>
      <c r="AQ14" s="11">
        <f>AP14+(AP14*(Kalkulator!$P$18/100))</f>
        <v>397700</v>
      </c>
      <c r="AR14" s="11">
        <f>AQ14+(AQ14*(Kalkulator!$P$18/100))</f>
        <v>397700</v>
      </c>
      <c r="AS14" s="11">
        <f>AR14+(AR14*(Kalkulator!$P$18/100))</f>
        <v>397700</v>
      </c>
      <c r="AT14" s="11">
        <f>AS14+(AS14*(Kalkulator!$P$18/100))</f>
        <v>397700</v>
      </c>
      <c r="AU14" s="11">
        <f>AT14+(AT14*(Kalkulator!$P$18/100))</f>
        <v>397700</v>
      </c>
      <c r="AV14" s="11">
        <f>AU14+(AU14*(Kalkulator!$P$18/100))</f>
        <v>397700</v>
      </c>
      <c r="AW14" s="11">
        <f>AV14+(AV14*(Kalkulator!$P$18/100))</f>
        <v>397700</v>
      </c>
      <c r="AX14" s="11">
        <f>AW14+(AW14*(Kalkulator!$P$18/100))</f>
        <v>397700</v>
      </c>
      <c r="AY14" s="11">
        <f>AX14+(AX14*(Kalkulator!$P$18/100))</f>
        <v>397700</v>
      </c>
      <c r="AZ14" s="11">
        <f>AY14+(AY14*(Kalkulator!$P$18/100))</f>
        <v>397700</v>
      </c>
      <c r="BA14" s="11">
        <f>AZ14+(AZ14*(Kalkulator!$P$18/100))</f>
        <v>397700</v>
      </c>
      <c r="BB14" s="11">
        <f>BA14+(BA14*(Kalkulator!$P$18/100))</f>
        <v>397700</v>
      </c>
      <c r="BC14" s="11">
        <f>BB14+(BB14*(Kalkulator!$P$18/100))</f>
        <v>397700</v>
      </c>
      <c r="BD14" s="11">
        <f>BC14+(BC14*(Kalkulator!$P$18/100))</f>
        <v>397700</v>
      </c>
      <c r="BE14" s="11">
        <f>BD14+(BD14*(Kalkulator!$P$18/100))</f>
        <v>397700</v>
      </c>
      <c r="BF14" s="11">
        <f>BE14+(BE14*(Kalkulator!$P$18/100))</f>
        <v>397700</v>
      </c>
      <c r="BG14" s="11">
        <f>BF14+(BF14*(Kalkulator!$P$18/100))</f>
        <v>397700</v>
      </c>
      <c r="BH14" s="11">
        <f>BG14+(BG14*(Kalkulator!$P$18/100))</f>
        <v>397700</v>
      </c>
      <c r="BI14" s="11">
        <f>BH14+(BH14*(Kalkulator!$P$18/100))</f>
        <v>397700</v>
      </c>
      <c r="BJ14" s="11">
        <f>BI14+(BI14*(Kalkulator!$P$18/100))</f>
        <v>397700</v>
      </c>
      <c r="BK14" s="11">
        <f>BJ14+(BJ14*(Kalkulator!$P$18/100))</f>
        <v>397700</v>
      </c>
      <c r="BL14" s="11">
        <f>BK14+(BK14*(Kalkulator!$P$18/100))</f>
        <v>397700</v>
      </c>
      <c r="BM14" s="11">
        <f>BL14+(BL14*(Kalkulator!$P$18/100))</f>
        <v>397700</v>
      </c>
      <c r="BN14" s="11">
        <f>BM14+(BM14*(Kalkulator!$P$18/100))</f>
        <v>397700</v>
      </c>
      <c r="BO14" s="11">
        <f>BN14+(BN14*(Kalkulator!$P$18/100))</f>
        <v>397700</v>
      </c>
      <c r="BP14" s="11">
        <f>BO14+(BO14*(Kalkulator!$P$18/100))</f>
        <v>397700</v>
      </c>
      <c r="BQ14" s="11">
        <f>BP14+(BP14*(Kalkulator!$P$18/100))</f>
        <v>397700</v>
      </c>
      <c r="BR14" s="11">
        <f>BQ14+(BQ14*(Kalkulator!$P$18/100))</f>
        <v>397700</v>
      </c>
      <c r="BS14" s="11">
        <f>BR14+(BR14*(Kalkulator!$P$18/100))</f>
        <v>397700</v>
      </c>
      <c r="BT14" s="11">
        <f>BS14+(BS14*(Kalkulator!$P$18/100))</f>
        <v>397700</v>
      </c>
      <c r="BU14" s="11">
        <f>BT14+(BT14*(Kalkulator!$P$18/100))</f>
        <v>397700</v>
      </c>
      <c r="BV14" s="11">
        <f>BU14+(BU14*(Kalkulator!$P$18/100))</f>
        <v>397700</v>
      </c>
      <c r="BW14" s="11">
        <f>BV14+(BV14*(Kalkulator!$P$18/100))</f>
        <v>397700</v>
      </c>
      <c r="BX14" s="11">
        <f>BW14+(BW14*(Kalkulator!$P$18/100))</f>
        <v>397700</v>
      </c>
      <c r="BY14" s="11">
        <f>BX14+(BX14*(Kalkulator!$P$18/100))</f>
        <v>397700</v>
      </c>
      <c r="BZ14" s="11">
        <f>BY14+(BY14*(Kalkulator!$P$18/100))</f>
        <v>397700</v>
      </c>
      <c r="CA14" s="11">
        <f>BZ14+(BZ14*(Kalkulator!$P$18/100))</f>
        <v>397700</v>
      </c>
      <c r="CB14" s="11">
        <f>CA14+(CA14*(Kalkulator!$P$18/100))</f>
        <v>397700</v>
      </c>
      <c r="CC14" s="11">
        <f>CB14+(CB14*(Kalkulator!$P$18/100))</f>
        <v>397700</v>
      </c>
      <c r="CD14" s="11">
        <f>CC14+(CC14*(Kalkulator!$P$18/100))</f>
        <v>397700</v>
      </c>
      <c r="CE14" s="11">
        <f>CD14+(CD14*(Kalkulator!$P$18/100))</f>
        <v>397700</v>
      </c>
      <c r="CF14" s="11">
        <f>CE14+(CE14*(Kalkulator!$P$18/100))</f>
        <v>397700</v>
      </c>
      <c r="CG14" s="11">
        <f>CF14+(CF14*(Kalkulator!$P$18/100))</f>
        <v>397700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</row>
    <row r="15" spans="1:147">
      <c r="A15" s="7">
        <v>32</v>
      </c>
      <c r="B15" s="15">
        <v>230700</v>
      </c>
      <c r="C15" s="18">
        <v>241700</v>
      </c>
      <c r="D15" s="15">
        <v>241700</v>
      </c>
      <c r="E15" s="18">
        <v>241700</v>
      </c>
      <c r="F15" s="15">
        <v>248900</v>
      </c>
      <c r="G15" s="18">
        <v>256600</v>
      </c>
      <c r="H15" s="15">
        <v>256600</v>
      </c>
      <c r="I15" s="18">
        <v>263300</v>
      </c>
      <c r="J15" s="15">
        <v>263500</v>
      </c>
      <c r="K15" s="18">
        <v>272500</v>
      </c>
      <c r="L15" s="15">
        <v>276800</v>
      </c>
      <c r="M15" s="18">
        <v>292800</v>
      </c>
      <c r="N15" s="15">
        <v>295200</v>
      </c>
      <c r="O15" s="18">
        <v>304900</v>
      </c>
      <c r="P15" s="15">
        <v>311900</v>
      </c>
      <c r="Q15" s="18">
        <v>323900</v>
      </c>
      <c r="R15" s="15">
        <v>328200</v>
      </c>
      <c r="S15" s="18">
        <v>335200</v>
      </c>
      <c r="T15" s="15">
        <v>335900</v>
      </c>
      <c r="U15" s="18">
        <v>339800</v>
      </c>
      <c r="V15" s="15">
        <v>340900</v>
      </c>
      <c r="W15" s="18">
        <v>346000</v>
      </c>
      <c r="X15" s="15">
        <v>350700</v>
      </c>
      <c r="Y15" s="18">
        <v>352200</v>
      </c>
      <c r="Z15" s="15">
        <v>360900</v>
      </c>
      <c r="AA15" s="18">
        <v>370900</v>
      </c>
      <c r="AB15" s="15">
        <v>401900</v>
      </c>
      <c r="AC15" s="11">
        <f>AB15+(AB15*(Kalkulator!$P$18/100))</f>
        <v>401900</v>
      </c>
      <c r="AD15" s="11">
        <f>AC15+(AC15*(Kalkulator!$P$18/100))</f>
        <v>401900</v>
      </c>
      <c r="AE15" s="11">
        <f>AD15+(AD15*(Kalkulator!$P$18/100))</f>
        <v>401900</v>
      </c>
      <c r="AF15" s="11">
        <f>AE15+(AE15*(Kalkulator!$P$18/100))</f>
        <v>401900</v>
      </c>
      <c r="AG15" s="11">
        <f>AF15+(AF15*(Kalkulator!$P$18/100))</f>
        <v>401900</v>
      </c>
      <c r="AH15" s="11">
        <f>AG15+(AG15*(Kalkulator!$P$18/100))</f>
        <v>401900</v>
      </c>
      <c r="AI15" s="11">
        <f>AH15+(AH15*(Kalkulator!$P$18/100))</f>
        <v>401900</v>
      </c>
      <c r="AJ15" s="11">
        <f>AI15+(AI15*(Kalkulator!$P$18/100))</f>
        <v>401900</v>
      </c>
      <c r="AK15" s="11">
        <f>AJ15+(AJ15*(Kalkulator!$P$18/100))</f>
        <v>401900</v>
      </c>
      <c r="AL15" s="11">
        <f>AK15+(AK15*(Kalkulator!$P$18/100))</f>
        <v>401900</v>
      </c>
      <c r="AM15" s="11">
        <f>AL15+(AL15*(Kalkulator!$P$18/100))</f>
        <v>401900</v>
      </c>
      <c r="AN15" s="11">
        <f>AM15+(AM15*(Kalkulator!$P$18/100))</f>
        <v>401900</v>
      </c>
      <c r="AO15" s="11">
        <f>AN15+(AN15*(Kalkulator!$P$18/100))</f>
        <v>401900</v>
      </c>
      <c r="AP15" s="11">
        <f>AO15+(AO15*(Kalkulator!$P$18/100))</f>
        <v>401900</v>
      </c>
      <c r="AQ15" s="11">
        <f>AP15+(AP15*(Kalkulator!$P$18/100))</f>
        <v>401900</v>
      </c>
      <c r="AR15" s="11">
        <f>AQ15+(AQ15*(Kalkulator!$P$18/100))</f>
        <v>401900</v>
      </c>
      <c r="AS15" s="11">
        <f>AR15+(AR15*(Kalkulator!$P$18/100))</f>
        <v>401900</v>
      </c>
      <c r="AT15" s="11">
        <f>AS15+(AS15*(Kalkulator!$P$18/100))</f>
        <v>401900</v>
      </c>
      <c r="AU15" s="11">
        <f>AT15+(AT15*(Kalkulator!$P$18/100))</f>
        <v>401900</v>
      </c>
      <c r="AV15" s="11">
        <f>AU15+(AU15*(Kalkulator!$P$18/100))</f>
        <v>401900</v>
      </c>
      <c r="AW15" s="11">
        <f>AV15+(AV15*(Kalkulator!$P$18/100))</f>
        <v>401900</v>
      </c>
      <c r="AX15" s="11">
        <f>AW15+(AW15*(Kalkulator!$P$18/100))</f>
        <v>401900</v>
      </c>
      <c r="AY15" s="11">
        <f>AX15+(AX15*(Kalkulator!$P$18/100))</f>
        <v>401900</v>
      </c>
      <c r="AZ15" s="11">
        <f>AY15+(AY15*(Kalkulator!$P$18/100))</f>
        <v>401900</v>
      </c>
      <c r="BA15" s="11">
        <f>AZ15+(AZ15*(Kalkulator!$P$18/100))</f>
        <v>401900</v>
      </c>
      <c r="BB15" s="11">
        <f>BA15+(BA15*(Kalkulator!$P$18/100))</f>
        <v>401900</v>
      </c>
      <c r="BC15" s="11">
        <f>BB15+(BB15*(Kalkulator!$P$18/100))</f>
        <v>401900</v>
      </c>
      <c r="BD15" s="11">
        <f>BC15+(BC15*(Kalkulator!$P$18/100))</f>
        <v>401900</v>
      </c>
      <c r="BE15" s="11">
        <f>BD15+(BD15*(Kalkulator!$P$18/100))</f>
        <v>401900</v>
      </c>
      <c r="BF15" s="11">
        <f>BE15+(BE15*(Kalkulator!$P$18/100))</f>
        <v>401900</v>
      </c>
      <c r="BG15" s="11">
        <f>BF15+(BF15*(Kalkulator!$P$18/100))</f>
        <v>401900</v>
      </c>
      <c r="BH15" s="11">
        <f>BG15+(BG15*(Kalkulator!$P$18/100))</f>
        <v>401900</v>
      </c>
      <c r="BI15" s="11">
        <f>BH15+(BH15*(Kalkulator!$P$18/100))</f>
        <v>401900</v>
      </c>
      <c r="BJ15" s="11">
        <f>BI15+(BI15*(Kalkulator!$P$18/100))</f>
        <v>401900</v>
      </c>
      <c r="BK15" s="11">
        <f>BJ15+(BJ15*(Kalkulator!$P$18/100))</f>
        <v>401900</v>
      </c>
      <c r="BL15" s="11">
        <f>BK15+(BK15*(Kalkulator!$P$18/100))</f>
        <v>401900</v>
      </c>
      <c r="BM15" s="11">
        <f>BL15+(BL15*(Kalkulator!$P$18/100))</f>
        <v>401900</v>
      </c>
      <c r="BN15" s="11">
        <f>BM15+(BM15*(Kalkulator!$P$18/100))</f>
        <v>401900</v>
      </c>
      <c r="BO15" s="11">
        <f>BN15+(BN15*(Kalkulator!$P$18/100))</f>
        <v>401900</v>
      </c>
      <c r="BP15" s="11">
        <f>BO15+(BO15*(Kalkulator!$P$18/100))</f>
        <v>401900</v>
      </c>
      <c r="BQ15" s="11">
        <f>BP15+(BP15*(Kalkulator!$P$18/100))</f>
        <v>401900</v>
      </c>
      <c r="BR15" s="11">
        <f>BQ15+(BQ15*(Kalkulator!$P$18/100))</f>
        <v>401900</v>
      </c>
      <c r="BS15" s="11">
        <f>BR15+(BR15*(Kalkulator!$P$18/100))</f>
        <v>401900</v>
      </c>
      <c r="BT15" s="11">
        <f>BS15+(BS15*(Kalkulator!$P$18/100))</f>
        <v>401900</v>
      </c>
      <c r="BU15" s="11">
        <f>BT15+(BT15*(Kalkulator!$P$18/100))</f>
        <v>401900</v>
      </c>
      <c r="BV15" s="11">
        <f>BU15+(BU15*(Kalkulator!$P$18/100))</f>
        <v>401900</v>
      </c>
      <c r="BW15" s="11">
        <f>BV15+(BV15*(Kalkulator!$P$18/100))</f>
        <v>401900</v>
      </c>
      <c r="BX15" s="11">
        <f>BW15+(BW15*(Kalkulator!$P$18/100))</f>
        <v>401900</v>
      </c>
      <c r="BY15" s="11">
        <f>BX15+(BX15*(Kalkulator!$P$18/100))</f>
        <v>401900</v>
      </c>
      <c r="BZ15" s="11">
        <f>BY15+(BY15*(Kalkulator!$P$18/100))</f>
        <v>401900</v>
      </c>
      <c r="CA15" s="11">
        <f>BZ15+(BZ15*(Kalkulator!$P$18/100))</f>
        <v>401900</v>
      </c>
      <c r="CB15" s="11">
        <f>CA15+(CA15*(Kalkulator!$P$18/100))</f>
        <v>401900</v>
      </c>
      <c r="CC15" s="11">
        <f>CB15+(CB15*(Kalkulator!$P$18/100))</f>
        <v>401900</v>
      </c>
      <c r="CD15" s="11">
        <f>CC15+(CC15*(Kalkulator!$P$18/100))</f>
        <v>401900</v>
      </c>
      <c r="CE15" s="11">
        <f>CD15+(CD15*(Kalkulator!$P$18/100))</f>
        <v>401900</v>
      </c>
      <c r="CF15" s="11">
        <f>CE15+(CE15*(Kalkulator!$P$18/100))</f>
        <v>401900</v>
      </c>
      <c r="CG15" s="11">
        <f>CF15+(CF15*(Kalkulator!$P$18/100))</f>
        <v>401900</v>
      </c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</row>
    <row r="16" spans="1:147">
      <c r="A16" s="7">
        <v>33</v>
      </c>
      <c r="B16" s="15">
        <v>234500</v>
      </c>
      <c r="C16" s="18">
        <v>245300</v>
      </c>
      <c r="D16" s="15">
        <v>245300</v>
      </c>
      <c r="E16" s="18">
        <v>245300</v>
      </c>
      <c r="F16" s="15">
        <v>252500</v>
      </c>
      <c r="G16" s="18">
        <v>260300</v>
      </c>
      <c r="H16" s="15">
        <v>260300</v>
      </c>
      <c r="I16" s="18">
        <v>267100</v>
      </c>
      <c r="J16" s="15">
        <v>267300</v>
      </c>
      <c r="K16" s="18">
        <v>276300</v>
      </c>
      <c r="L16" s="15">
        <v>280600</v>
      </c>
      <c r="M16" s="18">
        <v>296600</v>
      </c>
      <c r="N16" s="15">
        <v>299000</v>
      </c>
      <c r="O16" s="18">
        <v>308700</v>
      </c>
      <c r="P16" s="15">
        <v>315700</v>
      </c>
      <c r="Q16" s="18">
        <v>327700</v>
      </c>
      <c r="R16" s="15">
        <v>332000</v>
      </c>
      <c r="S16" s="18">
        <v>339000</v>
      </c>
      <c r="T16" s="15">
        <v>339700</v>
      </c>
      <c r="U16" s="18">
        <v>343600</v>
      </c>
      <c r="V16" s="15">
        <v>344700</v>
      </c>
      <c r="W16" s="18">
        <v>349800</v>
      </c>
      <c r="X16" s="15">
        <v>354500</v>
      </c>
      <c r="Y16" s="18">
        <v>356100</v>
      </c>
      <c r="Z16" s="15">
        <v>364800</v>
      </c>
      <c r="AA16" s="18">
        <v>374800</v>
      </c>
      <c r="AB16" s="15">
        <v>405800</v>
      </c>
      <c r="AC16" s="11">
        <f>AB16+(AB16*(Kalkulator!$P$18/100))</f>
        <v>405800</v>
      </c>
      <c r="AD16" s="11">
        <f>AC16+(AC16*(Kalkulator!$P$18/100))</f>
        <v>405800</v>
      </c>
      <c r="AE16" s="11">
        <f>AD16+(AD16*(Kalkulator!$P$18/100))</f>
        <v>405800</v>
      </c>
      <c r="AF16" s="11">
        <f>AE16+(AE16*(Kalkulator!$P$18/100))</f>
        <v>405800</v>
      </c>
      <c r="AG16" s="11">
        <f>AF16+(AF16*(Kalkulator!$P$18/100))</f>
        <v>405800</v>
      </c>
      <c r="AH16" s="11">
        <f>AG16+(AG16*(Kalkulator!$P$18/100))</f>
        <v>405800</v>
      </c>
      <c r="AI16" s="11">
        <f>AH16+(AH16*(Kalkulator!$P$18/100))</f>
        <v>405800</v>
      </c>
      <c r="AJ16" s="11">
        <f>AI16+(AI16*(Kalkulator!$P$18/100))</f>
        <v>405800</v>
      </c>
      <c r="AK16" s="11">
        <f>AJ16+(AJ16*(Kalkulator!$P$18/100))</f>
        <v>405800</v>
      </c>
      <c r="AL16" s="11">
        <f>AK16+(AK16*(Kalkulator!$P$18/100))</f>
        <v>405800</v>
      </c>
      <c r="AM16" s="11">
        <f>AL16+(AL16*(Kalkulator!$P$18/100))</f>
        <v>405800</v>
      </c>
      <c r="AN16" s="11">
        <f>AM16+(AM16*(Kalkulator!$P$18/100))</f>
        <v>405800</v>
      </c>
      <c r="AO16" s="11">
        <f>AN16+(AN16*(Kalkulator!$P$18/100))</f>
        <v>405800</v>
      </c>
      <c r="AP16" s="11">
        <f>AO16+(AO16*(Kalkulator!$P$18/100))</f>
        <v>405800</v>
      </c>
      <c r="AQ16" s="11">
        <f>AP16+(AP16*(Kalkulator!$P$18/100))</f>
        <v>405800</v>
      </c>
      <c r="AR16" s="11">
        <f>AQ16+(AQ16*(Kalkulator!$P$18/100))</f>
        <v>405800</v>
      </c>
      <c r="AS16" s="11">
        <f>AR16+(AR16*(Kalkulator!$P$18/100))</f>
        <v>405800</v>
      </c>
      <c r="AT16" s="11">
        <f>AS16+(AS16*(Kalkulator!$P$18/100))</f>
        <v>405800</v>
      </c>
      <c r="AU16" s="11">
        <f>AT16+(AT16*(Kalkulator!$P$18/100))</f>
        <v>405800</v>
      </c>
      <c r="AV16" s="11">
        <f>AU16+(AU16*(Kalkulator!$P$18/100))</f>
        <v>405800</v>
      </c>
      <c r="AW16" s="11">
        <f>AV16+(AV16*(Kalkulator!$P$18/100))</f>
        <v>405800</v>
      </c>
      <c r="AX16" s="11">
        <f>AW16+(AW16*(Kalkulator!$P$18/100))</f>
        <v>405800</v>
      </c>
      <c r="AY16" s="11">
        <f>AX16+(AX16*(Kalkulator!$P$18/100))</f>
        <v>405800</v>
      </c>
      <c r="AZ16" s="11">
        <f>AY16+(AY16*(Kalkulator!$P$18/100))</f>
        <v>405800</v>
      </c>
      <c r="BA16" s="11">
        <f>AZ16+(AZ16*(Kalkulator!$P$18/100))</f>
        <v>405800</v>
      </c>
      <c r="BB16" s="11">
        <f>BA16+(BA16*(Kalkulator!$P$18/100))</f>
        <v>405800</v>
      </c>
      <c r="BC16" s="11">
        <f>BB16+(BB16*(Kalkulator!$P$18/100))</f>
        <v>405800</v>
      </c>
      <c r="BD16" s="11">
        <f>BC16+(BC16*(Kalkulator!$P$18/100))</f>
        <v>405800</v>
      </c>
      <c r="BE16" s="11">
        <f>BD16+(BD16*(Kalkulator!$P$18/100))</f>
        <v>405800</v>
      </c>
      <c r="BF16" s="11">
        <f>BE16+(BE16*(Kalkulator!$P$18/100))</f>
        <v>405800</v>
      </c>
      <c r="BG16" s="11">
        <f>BF16+(BF16*(Kalkulator!$P$18/100))</f>
        <v>405800</v>
      </c>
      <c r="BH16" s="11">
        <f>BG16+(BG16*(Kalkulator!$P$18/100))</f>
        <v>405800</v>
      </c>
      <c r="BI16" s="11">
        <f>BH16+(BH16*(Kalkulator!$P$18/100))</f>
        <v>405800</v>
      </c>
      <c r="BJ16" s="11">
        <f>BI16+(BI16*(Kalkulator!$P$18/100))</f>
        <v>405800</v>
      </c>
      <c r="BK16" s="11">
        <f>BJ16+(BJ16*(Kalkulator!$P$18/100))</f>
        <v>405800</v>
      </c>
      <c r="BL16" s="11">
        <f>BK16+(BK16*(Kalkulator!$P$18/100))</f>
        <v>405800</v>
      </c>
      <c r="BM16" s="11">
        <f>BL16+(BL16*(Kalkulator!$P$18/100))</f>
        <v>405800</v>
      </c>
      <c r="BN16" s="11">
        <f>BM16+(BM16*(Kalkulator!$P$18/100))</f>
        <v>405800</v>
      </c>
      <c r="BO16" s="11">
        <f>BN16+(BN16*(Kalkulator!$P$18/100))</f>
        <v>405800</v>
      </c>
      <c r="BP16" s="11">
        <f>BO16+(BO16*(Kalkulator!$P$18/100))</f>
        <v>405800</v>
      </c>
      <c r="BQ16" s="11">
        <f>BP16+(BP16*(Kalkulator!$P$18/100))</f>
        <v>405800</v>
      </c>
      <c r="BR16" s="11">
        <f>BQ16+(BQ16*(Kalkulator!$P$18/100))</f>
        <v>405800</v>
      </c>
      <c r="BS16" s="11">
        <f>BR16+(BR16*(Kalkulator!$P$18/100))</f>
        <v>405800</v>
      </c>
      <c r="BT16" s="11">
        <f>BS16+(BS16*(Kalkulator!$P$18/100))</f>
        <v>405800</v>
      </c>
      <c r="BU16" s="11">
        <f>BT16+(BT16*(Kalkulator!$P$18/100))</f>
        <v>405800</v>
      </c>
      <c r="BV16" s="11">
        <f>BU16+(BU16*(Kalkulator!$P$18/100))</f>
        <v>405800</v>
      </c>
      <c r="BW16" s="11">
        <f>BV16+(BV16*(Kalkulator!$P$18/100))</f>
        <v>405800</v>
      </c>
      <c r="BX16" s="11">
        <f>BW16+(BW16*(Kalkulator!$P$18/100))</f>
        <v>405800</v>
      </c>
      <c r="BY16" s="11">
        <f>BX16+(BX16*(Kalkulator!$P$18/100))</f>
        <v>405800</v>
      </c>
      <c r="BZ16" s="11">
        <f>BY16+(BY16*(Kalkulator!$P$18/100))</f>
        <v>405800</v>
      </c>
      <c r="CA16" s="11">
        <f>BZ16+(BZ16*(Kalkulator!$P$18/100))</f>
        <v>405800</v>
      </c>
      <c r="CB16" s="11">
        <f>CA16+(CA16*(Kalkulator!$P$18/100))</f>
        <v>405800</v>
      </c>
      <c r="CC16" s="11">
        <f>CB16+(CB16*(Kalkulator!$P$18/100))</f>
        <v>405800</v>
      </c>
      <c r="CD16" s="11">
        <f>CC16+(CC16*(Kalkulator!$P$18/100))</f>
        <v>405800</v>
      </c>
      <c r="CE16" s="11">
        <f>CD16+(CD16*(Kalkulator!$P$18/100))</f>
        <v>405800</v>
      </c>
      <c r="CF16" s="11">
        <f>CE16+(CE16*(Kalkulator!$P$18/100))</f>
        <v>405800</v>
      </c>
      <c r="CG16" s="11">
        <f>CF16+(CF16*(Kalkulator!$P$18/100))</f>
        <v>405800</v>
      </c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</row>
    <row r="17" spans="1:147">
      <c r="A17" s="7">
        <v>34</v>
      </c>
      <c r="B17" s="15">
        <v>238300</v>
      </c>
      <c r="C17" s="18">
        <v>249000</v>
      </c>
      <c r="D17" s="15">
        <v>249000</v>
      </c>
      <c r="E17" s="18">
        <v>249000</v>
      </c>
      <c r="F17" s="15">
        <v>256200</v>
      </c>
      <c r="G17" s="18">
        <v>264100</v>
      </c>
      <c r="H17" s="15">
        <v>264100</v>
      </c>
      <c r="I17" s="18">
        <v>271000</v>
      </c>
      <c r="J17" s="15">
        <v>271100</v>
      </c>
      <c r="K17" s="18">
        <v>280100</v>
      </c>
      <c r="L17" s="15">
        <v>284400</v>
      </c>
      <c r="M17" s="18">
        <v>300400</v>
      </c>
      <c r="N17" s="15">
        <v>302800</v>
      </c>
      <c r="O17" s="18">
        <v>312500</v>
      </c>
      <c r="P17" s="15">
        <v>319500</v>
      </c>
      <c r="Q17" s="18">
        <v>331500</v>
      </c>
      <c r="R17" s="15">
        <v>335900</v>
      </c>
      <c r="S17" s="18">
        <v>343000</v>
      </c>
      <c r="T17" s="15">
        <v>343700</v>
      </c>
      <c r="U17" s="18">
        <v>347700</v>
      </c>
      <c r="V17" s="15">
        <v>348800</v>
      </c>
      <c r="W17" s="18">
        <v>353900</v>
      </c>
      <c r="X17" s="15">
        <v>358700</v>
      </c>
      <c r="Y17" s="18">
        <v>360300</v>
      </c>
      <c r="Z17" s="15">
        <v>369000</v>
      </c>
      <c r="AA17" s="18">
        <v>379000</v>
      </c>
      <c r="AB17" s="15">
        <v>410000</v>
      </c>
      <c r="AC17" s="11">
        <f>AB17+(AB17*(Kalkulator!$P$18/100))</f>
        <v>410000</v>
      </c>
      <c r="AD17" s="11">
        <f>AC17+(AC17*(Kalkulator!$P$18/100))</f>
        <v>410000</v>
      </c>
      <c r="AE17" s="11">
        <f>AD17+(AD17*(Kalkulator!$P$18/100))</f>
        <v>410000</v>
      </c>
      <c r="AF17" s="11">
        <f>AE17+(AE17*(Kalkulator!$P$18/100))</f>
        <v>410000</v>
      </c>
      <c r="AG17" s="11">
        <f>AF17+(AF17*(Kalkulator!$P$18/100))</f>
        <v>410000</v>
      </c>
      <c r="AH17" s="11">
        <f>AG17+(AG17*(Kalkulator!$P$18/100))</f>
        <v>410000</v>
      </c>
      <c r="AI17" s="11">
        <f>AH17+(AH17*(Kalkulator!$P$18/100))</f>
        <v>410000</v>
      </c>
      <c r="AJ17" s="11">
        <f>AI17+(AI17*(Kalkulator!$P$18/100))</f>
        <v>410000</v>
      </c>
      <c r="AK17" s="11">
        <f>AJ17+(AJ17*(Kalkulator!$P$18/100))</f>
        <v>410000</v>
      </c>
      <c r="AL17" s="11">
        <f>AK17+(AK17*(Kalkulator!$P$18/100))</f>
        <v>410000</v>
      </c>
      <c r="AM17" s="11">
        <f>AL17+(AL17*(Kalkulator!$P$18/100))</f>
        <v>410000</v>
      </c>
      <c r="AN17" s="11">
        <f>AM17+(AM17*(Kalkulator!$P$18/100))</f>
        <v>410000</v>
      </c>
      <c r="AO17" s="11">
        <f>AN17+(AN17*(Kalkulator!$P$18/100))</f>
        <v>410000</v>
      </c>
      <c r="AP17" s="11">
        <f>AO17+(AO17*(Kalkulator!$P$18/100))</f>
        <v>410000</v>
      </c>
      <c r="AQ17" s="11">
        <f>AP17+(AP17*(Kalkulator!$P$18/100))</f>
        <v>410000</v>
      </c>
      <c r="AR17" s="11">
        <f>AQ17+(AQ17*(Kalkulator!$P$18/100))</f>
        <v>410000</v>
      </c>
      <c r="AS17" s="11">
        <f>AR17+(AR17*(Kalkulator!$P$18/100))</f>
        <v>410000</v>
      </c>
      <c r="AT17" s="11">
        <f>AS17+(AS17*(Kalkulator!$P$18/100))</f>
        <v>410000</v>
      </c>
      <c r="AU17" s="11">
        <f>AT17+(AT17*(Kalkulator!$P$18/100))</f>
        <v>410000</v>
      </c>
      <c r="AV17" s="11">
        <f>AU17+(AU17*(Kalkulator!$P$18/100))</f>
        <v>410000</v>
      </c>
      <c r="AW17" s="11">
        <f>AV17+(AV17*(Kalkulator!$P$18/100))</f>
        <v>410000</v>
      </c>
      <c r="AX17" s="11">
        <f>AW17+(AW17*(Kalkulator!$P$18/100))</f>
        <v>410000</v>
      </c>
      <c r="AY17" s="11">
        <f>AX17+(AX17*(Kalkulator!$P$18/100))</f>
        <v>410000</v>
      </c>
      <c r="AZ17" s="11">
        <f>AY17+(AY17*(Kalkulator!$P$18/100))</f>
        <v>410000</v>
      </c>
      <c r="BA17" s="11">
        <f>AZ17+(AZ17*(Kalkulator!$P$18/100))</f>
        <v>410000</v>
      </c>
      <c r="BB17" s="11">
        <f>BA17+(BA17*(Kalkulator!$P$18/100))</f>
        <v>410000</v>
      </c>
      <c r="BC17" s="11">
        <f>BB17+(BB17*(Kalkulator!$P$18/100))</f>
        <v>410000</v>
      </c>
      <c r="BD17" s="11">
        <f>BC17+(BC17*(Kalkulator!$P$18/100))</f>
        <v>410000</v>
      </c>
      <c r="BE17" s="11">
        <f>BD17+(BD17*(Kalkulator!$P$18/100))</f>
        <v>410000</v>
      </c>
      <c r="BF17" s="11">
        <f>BE17+(BE17*(Kalkulator!$P$18/100))</f>
        <v>410000</v>
      </c>
      <c r="BG17" s="11">
        <f>BF17+(BF17*(Kalkulator!$P$18/100))</f>
        <v>410000</v>
      </c>
      <c r="BH17" s="11">
        <f>BG17+(BG17*(Kalkulator!$P$18/100))</f>
        <v>410000</v>
      </c>
      <c r="BI17" s="11">
        <f>BH17+(BH17*(Kalkulator!$P$18/100))</f>
        <v>410000</v>
      </c>
      <c r="BJ17" s="11">
        <f>BI17+(BI17*(Kalkulator!$P$18/100))</f>
        <v>410000</v>
      </c>
      <c r="BK17" s="11">
        <f>BJ17+(BJ17*(Kalkulator!$P$18/100))</f>
        <v>410000</v>
      </c>
      <c r="BL17" s="11">
        <f>BK17+(BK17*(Kalkulator!$P$18/100))</f>
        <v>410000</v>
      </c>
      <c r="BM17" s="11">
        <f>BL17+(BL17*(Kalkulator!$P$18/100))</f>
        <v>410000</v>
      </c>
      <c r="BN17" s="11">
        <f>BM17+(BM17*(Kalkulator!$P$18/100))</f>
        <v>410000</v>
      </c>
      <c r="BO17" s="11">
        <f>BN17+(BN17*(Kalkulator!$P$18/100))</f>
        <v>410000</v>
      </c>
      <c r="BP17" s="11">
        <f>BO17+(BO17*(Kalkulator!$P$18/100))</f>
        <v>410000</v>
      </c>
      <c r="BQ17" s="11">
        <f>BP17+(BP17*(Kalkulator!$P$18/100))</f>
        <v>410000</v>
      </c>
      <c r="BR17" s="11">
        <f>BQ17+(BQ17*(Kalkulator!$P$18/100))</f>
        <v>410000</v>
      </c>
      <c r="BS17" s="11">
        <f>BR17+(BR17*(Kalkulator!$P$18/100))</f>
        <v>410000</v>
      </c>
      <c r="BT17" s="11">
        <f>BS17+(BS17*(Kalkulator!$P$18/100))</f>
        <v>410000</v>
      </c>
      <c r="BU17" s="11">
        <f>BT17+(BT17*(Kalkulator!$P$18/100))</f>
        <v>410000</v>
      </c>
      <c r="BV17" s="11">
        <f>BU17+(BU17*(Kalkulator!$P$18/100))</f>
        <v>410000</v>
      </c>
      <c r="BW17" s="11">
        <f>BV17+(BV17*(Kalkulator!$P$18/100))</f>
        <v>410000</v>
      </c>
      <c r="BX17" s="11">
        <f>BW17+(BW17*(Kalkulator!$P$18/100))</f>
        <v>410000</v>
      </c>
      <c r="BY17" s="11">
        <f>BX17+(BX17*(Kalkulator!$P$18/100))</f>
        <v>410000</v>
      </c>
      <c r="BZ17" s="11">
        <f>BY17+(BY17*(Kalkulator!$P$18/100))</f>
        <v>410000</v>
      </c>
      <c r="CA17" s="11">
        <f>BZ17+(BZ17*(Kalkulator!$P$18/100))</f>
        <v>410000</v>
      </c>
      <c r="CB17" s="11">
        <f>CA17+(CA17*(Kalkulator!$P$18/100))</f>
        <v>410000</v>
      </c>
      <c r="CC17" s="11">
        <f>CB17+(CB17*(Kalkulator!$P$18/100))</f>
        <v>410000</v>
      </c>
      <c r="CD17" s="11">
        <f>CC17+(CC17*(Kalkulator!$P$18/100))</f>
        <v>410000</v>
      </c>
      <c r="CE17" s="11">
        <f>CD17+(CD17*(Kalkulator!$P$18/100))</f>
        <v>410000</v>
      </c>
      <c r="CF17" s="11">
        <f>CE17+(CE17*(Kalkulator!$P$18/100))</f>
        <v>410000</v>
      </c>
      <c r="CG17" s="11">
        <f>CF17+(CF17*(Kalkulator!$P$18/100))</f>
        <v>410000</v>
      </c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</row>
    <row r="18" spans="1:147">
      <c r="A18" s="7">
        <v>35</v>
      </c>
      <c r="B18" s="15">
        <v>242100</v>
      </c>
      <c r="C18" s="18">
        <v>252700</v>
      </c>
      <c r="D18" s="15">
        <v>252700</v>
      </c>
      <c r="E18" s="18">
        <v>252700</v>
      </c>
      <c r="F18" s="15">
        <v>259900</v>
      </c>
      <c r="G18" s="18">
        <v>268000</v>
      </c>
      <c r="H18" s="15">
        <v>268000</v>
      </c>
      <c r="I18" s="18">
        <v>275000</v>
      </c>
      <c r="J18" s="15">
        <v>275000</v>
      </c>
      <c r="K18" s="18">
        <v>284000</v>
      </c>
      <c r="L18" s="15">
        <v>288300</v>
      </c>
      <c r="M18" s="18">
        <v>304300</v>
      </c>
      <c r="N18" s="15">
        <v>306700</v>
      </c>
      <c r="O18" s="18">
        <v>316400</v>
      </c>
      <c r="P18" s="15">
        <v>323500</v>
      </c>
      <c r="Q18" s="18">
        <v>335500</v>
      </c>
      <c r="R18" s="15">
        <v>339900</v>
      </c>
      <c r="S18" s="18">
        <v>347000</v>
      </c>
      <c r="T18" s="15">
        <v>347700</v>
      </c>
      <c r="U18" s="18">
        <v>351700</v>
      </c>
      <c r="V18" s="15">
        <v>352900</v>
      </c>
      <c r="W18" s="18">
        <v>358000</v>
      </c>
      <c r="X18" s="15">
        <v>362800</v>
      </c>
      <c r="Y18" s="18">
        <v>364400</v>
      </c>
      <c r="Z18" s="15">
        <v>373200</v>
      </c>
      <c r="AA18" s="18">
        <v>383200</v>
      </c>
      <c r="AB18" s="15">
        <v>414200</v>
      </c>
      <c r="AC18" s="11">
        <f>AB18+(AB18*(Kalkulator!$P$18/100))</f>
        <v>414200</v>
      </c>
      <c r="AD18" s="11">
        <f>AC18+(AC18*(Kalkulator!$P$18/100))</f>
        <v>414200</v>
      </c>
      <c r="AE18" s="11">
        <f>AD18+(AD18*(Kalkulator!$P$18/100))</f>
        <v>414200</v>
      </c>
      <c r="AF18" s="11">
        <f>AE18+(AE18*(Kalkulator!$P$18/100))</f>
        <v>414200</v>
      </c>
      <c r="AG18" s="11">
        <f>AF18+(AF18*(Kalkulator!$P$18/100))</f>
        <v>414200</v>
      </c>
      <c r="AH18" s="11">
        <f>AG18+(AG18*(Kalkulator!$P$18/100))</f>
        <v>414200</v>
      </c>
      <c r="AI18" s="11">
        <f>AH18+(AH18*(Kalkulator!$P$18/100))</f>
        <v>414200</v>
      </c>
      <c r="AJ18" s="11">
        <f>AI18+(AI18*(Kalkulator!$P$18/100))</f>
        <v>414200</v>
      </c>
      <c r="AK18" s="11">
        <f>AJ18+(AJ18*(Kalkulator!$P$18/100))</f>
        <v>414200</v>
      </c>
      <c r="AL18" s="11">
        <f>AK18+(AK18*(Kalkulator!$P$18/100))</f>
        <v>414200</v>
      </c>
      <c r="AM18" s="11">
        <f>AL18+(AL18*(Kalkulator!$P$18/100))</f>
        <v>414200</v>
      </c>
      <c r="AN18" s="11">
        <f>AM18+(AM18*(Kalkulator!$P$18/100))</f>
        <v>414200</v>
      </c>
      <c r="AO18" s="11">
        <f>AN18+(AN18*(Kalkulator!$P$18/100))</f>
        <v>414200</v>
      </c>
      <c r="AP18" s="11">
        <f>AO18+(AO18*(Kalkulator!$P$18/100))</f>
        <v>414200</v>
      </c>
      <c r="AQ18" s="11">
        <f>AP18+(AP18*(Kalkulator!$P$18/100))</f>
        <v>414200</v>
      </c>
      <c r="AR18" s="11">
        <f>AQ18+(AQ18*(Kalkulator!$P$18/100))</f>
        <v>414200</v>
      </c>
      <c r="AS18" s="11">
        <f>AR18+(AR18*(Kalkulator!$P$18/100))</f>
        <v>414200</v>
      </c>
      <c r="AT18" s="11">
        <f>AS18+(AS18*(Kalkulator!$P$18/100))</f>
        <v>414200</v>
      </c>
      <c r="AU18" s="11">
        <f>AT18+(AT18*(Kalkulator!$P$18/100))</f>
        <v>414200</v>
      </c>
      <c r="AV18" s="11">
        <f>AU18+(AU18*(Kalkulator!$P$18/100))</f>
        <v>414200</v>
      </c>
      <c r="AW18" s="11">
        <f>AV18+(AV18*(Kalkulator!$P$18/100))</f>
        <v>414200</v>
      </c>
      <c r="AX18" s="11">
        <f>AW18+(AW18*(Kalkulator!$P$18/100))</f>
        <v>414200</v>
      </c>
      <c r="AY18" s="11">
        <f>AX18+(AX18*(Kalkulator!$P$18/100))</f>
        <v>414200</v>
      </c>
      <c r="AZ18" s="11">
        <f>AY18+(AY18*(Kalkulator!$P$18/100))</f>
        <v>414200</v>
      </c>
      <c r="BA18" s="11">
        <f>AZ18+(AZ18*(Kalkulator!$P$18/100))</f>
        <v>414200</v>
      </c>
      <c r="BB18" s="11">
        <f>BA18+(BA18*(Kalkulator!$P$18/100))</f>
        <v>414200</v>
      </c>
      <c r="BC18" s="11">
        <f>BB18+(BB18*(Kalkulator!$P$18/100))</f>
        <v>414200</v>
      </c>
      <c r="BD18" s="11">
        <f>BC18+(BC18*(Kalkulator!$P$18/100))</f>
        <v>414200</v>
      </c>
      <c r="BE18" s="11">
        <f>BD18+(BD18*(Kalkulator!$P$18/100))</f>
        <v>414200</v>
      </c>
      <c r="BF18" s="11">
        <f>BE18+(BE18*(Kalkulator!$P$18/100))</f>
        <v>414200</v>
      </c>
      <c r="BG18" s="11">
        <f>BF18+(BF18*(Kalkulator!$P$18/100))</f>
        <v>414200</v>
      </c>
      <c r="BH18" s="11">
        <f>BG18+(BG18*(Kalkulator!$P$18/100))</f>
        <v>414200</v>
      </c>
      <c r="BI18" s="11">
        <f>BH18+(BH18*(Kalkulator!$P$18/100))</f>
        <v>414200</v>
      </c>
      <c r="BJ18" s="11">
        <f>BI18+(BI18*(Kalkulator!$P$18/100))</f>
        <v>414200</v>
      </c>
      <c r="BK18" s="11">
        <f>BJ18+(BJ18*(Kalkulator!$P$18/100))</f>
        <v>414200</v>
      </c>
      <c r="BL18" s="11">
        <f>BK18+(BK18*(Kalkulator!$P$18/100))</f>
        <v>414200</v>
      </c>
      <c r="BM18" s="11">
        <f>BL18+(BL18*(Kalkulator!$P$18/100))</f>
        <v>414200</v>
      </c>
      <c r="BN18" s="11">
        <f>BM18+(BM18*(Kalkulator!$P$18/100))</f>
        <v>414200</v>
      </c>
      <c r="BO18" s="11">
        <f>BN18+(BN18*(Kalkulator!$P$18/100))</f>
        <v>414200</v>
      </c>
      <c r="BP18" s="11">
        <f>BO18+(BO18*(Kalkulator!$P$18/100))</f>
        <v>414200</v>
      </c>
      <c r="BQ18" s="11">
        <f>BP18+(BP18*(Kalkulator!$P$18/100))</f>
        <v>414200</v>
      </c>
      <c r="BR18" s="11">
        <f>BQ18+(BQ18*(Kalkulator!$P$18/100))</f>
        <v>414200</v>
      </c>
      <c r="BS18" s="11">
        <f>BR18+(BR18*(Kalkulator!$P$18/100))</f>
        <v>414200</v>
      </c>
      <c r="BT18" s="11">
        <f>BS18+(BS18*(Kalkulator!$P$18/100))</f>
        <v>414200</v>
      </c>
      <c r="BU18" s="11">
        <f>BT18+(BT18*(Kalkulator!$P$18/100))</f>
        <v>414200</v>
      </c>
      <c r="BV18" s="11">
        <f>BU18+(BU18*(Kalkulator!$P$18/100))</f>
        <v>414200</v>
      </c>
      <c r="BW18" s="11">
        <f>BV18+(BV18*(Kalkulator!$P$18/100))</f>
        <v>414200</v>
      </c>
      <c r="BX18" s="11">
        <f>BW18+(BW18*(Kalkulator!$P$18/100))</f>
        <v>414200</v>
      </c>
      <c r="BY18" s="11">
        <f>BX18+(BX18*(Kalkulator!$P$18/100))</f>
        <v>414200</v>
      </c>
      <c r="BZ18" s="11">
        <f>BY18+(BY18*(Kalkulator!$P$18/100))</f>
        <v>414200</v>
      </c>
      <c r="CA18" s="11">
        <f>BZ18+(BZ18*(Kalkulator!$P$18/100))</f>
        <v>414200</v>
      </c>
      <c r="CB18" s="11">
        <f>CA18+(CA18*(Kalkulator!$P$18/100))</f>
        <v>414200</v>
      </c>
      <c r="CC18" s="11">
        <f>CB18+(CB18*(Kalkulator!$P$18/100))</f>
        <v>414200</v>
      </c>
      <c r="CD18" s="11">
        <f>CC18+(CC18*(Kalkulator!$P$18/100))</f>
        <v>414200</v>
      </c>
      <c r="CE18" s="11">
        <f>CD18+(CD18*(Kalkulator!$P$18/100))</f>
        <v>414200</v>
      </c>
      <c r="CF18" s="11">
        <f>CE18+(CE18*(Kalkulator!$P$18/100))</f>
        <v>414200</v>
      </c>
      <c r="CG18" s="11">
        <f>CF18+(CF18*(Kalkulator!$P$18/100))</f>
        <v>414200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</row>
    <row r="19" spans="1:147">
      <c r="A19" s="7">
        <v>36</v>
      </c>
      <c r="B19" s="15">
        <v>246400</v>
      </c>
      <c r="C19" s="18">
        <v>256400</v>
      </c>
      <c r="D19" s="15">
        <v>256400</v>
      </c>
      <c r="E19" s="18">
        <v>256400</v>
      </c>
      <c r="F19" s="15">
        <v>263600</v>
      </c>
      <c r="G19" s="18">
        <v>271800</v>
      </c>
      <c r="H19" s="15">
        <v>271800</v>
      </c>
      <c r="I19" s="18">
        <v>278900</v>
      </c>
      <c r="J19" s="15">
        <v>279000</v>
      </c>
      <c r="K19" s="18">
        <v>288000</v>
      </c>
      <c r="L19" s="15">
        <v>292300</v>
      </c>
      <c r="M19" s="18">
        <v>308300</v>
      </c>
      <c r="N19" s="15">
        <v>310700</v>
      </c>
      <c r="O19" s="18">
        <v>320400</v>
      </c>
      <c r="P19" s="15">
        <v>327600</v>
      </c>
      <c r="Q19" s="18">
        <v>339600</v>
      </c>
      <c r="R19" s="15">
        <v>344000</v>
      </c>
      <c r="S19" s="18">
        <v>351200</v>
      </c>
      <c r="T19" s="15">
        <v>351900</v>
      </c>
      <c r="U19" s="18">
        <v>355900</v>
      </c>
      <c r="V19" s="15">
        <v>357100</v>
      </c>
      <c r="W19" s="18">
        <v>362200</v>
      </c>
      <c r="X19" s="15">
        <v>367100</v>
      </c>
      <c r="Y19" s="18">
        <v>368700</v>
      </c>
      <c r="Z19" s="15">
        <v>377500</v>
      </c>
      <c r="AA19" s="18">
        <v>387500</v>
      </c>
      <c r="AB19" s="15">
        <v>418500</v>
      </c>
      <c r="AC19" s="11">
        <f>AB19+(AB19*(Kalkulator!$P$18/100))</f>
        <v>418500</v>
      </c>
      <c r="AD19" s="11">
        <f>AC19+(AC19*(Kalkulator!$P$18/100))</f>
        <v>418500</v>
      </c>
      <c r="AE19" s="11">
        <f>AD19+(AD19*(Kalkulator!$P$18/100))</f>
        <v>418500</v>
      </c>
      <c r="AF19" s="11">
        <f>AE19+(AE19*(Kalkulator!$P$18/100))</f>
        <v>418500</v>
      </c>
      <c r="AG19" s="11">
        <f>AF19+(AF19*(Kalkulator!$P$18/100))</f>
        <v>418500</v>
      </c>
      <c r="AH19" s="11">
        <f>AG19+(AG19*(Kalkulator!$P$18/100))</f>
        <v>418500</v>
      </c>
      <c r="AI19" s="11">
        <f>AH19+(AH19*(Kalkulator!$P$18/100))</f>
        <v>418500</v>
      </c>
      <c r="AJ19" s="11">
        <f>AI19+(AI19*(Kalkulator!$P$18/100))</f>
        <v>418500</v>
      </c>
      <c r="AK19" s="11">
        <f>AJ19+(AJ19*(Kalkulator!$P$18/100))</f>
        <v>418500</v>
      </c>
      <c r="AL19" s="11">
        <f>AK19+(AK19*(Kalkulator!$P$18/100))</f>
        <v>418500</v>
      </c>
      <c r="AM19" s="11">
        <f>AL19+(AL19*(Kalkulator!$P$18/100))</f>
        <v>418500</v>
      </c>
      <c r="AN19" s="11">
        <f>AM19+(AM19*(Kalkulator!$P$18/100))</f>
        <v>418500</v>
      </c>
      <c r="AO19" s="11">
        <f>AN19+(AN19*(Kalkulator!$P$18/100))</f>
        <v>418500</v>
      </c>
      <c r="AP19" s="11">
        <f>AO19+(AO19*(Kalkulator!$P$18/100))</f>
        <v>418500</v>
      </c>
      <c r="AQ19" s="11">
        <f>AP19+(AP19*(Kalkulator!$P$18/100))</f>
        <v>418500</v>
      </c>
      <c r="AR19" s="11">
        <f>AQ19+(AQ19*(Kalkulator!$P$18/100))</f>
        <v>418500</v>
      </c>
      <c r="AS19" s="11">
        <f>AR19+(AR19*(Kalkulator!$P$18/100))</f>
        <v>418500</v>
      </c>
      <c r="AT19" s="11">
        <f>AS19+(AS19*(Kalkulator!$P$18/100))</f>
        <v>418500</v>
      </c>
      <c r="AU19" s="11">
        <f>AT19+(AT19*(Kalkulator!$P$18/100))</f>
        <v>418500</v>
      </c>
      <c r="AV19" s="11">
        <f>AU19+(AU19*(Kalkulator!$P$18/100))</f>
        <v>418500</v>
      </c>
      <c r="AW19" s="11">
        <f>AV19+(AV19*(Kalkulator!$P$18/100))</f>
        <v>418500</v>
      </c>
      <c r="AX19" s="11">
        <f>AW19+(AW19*(Kalkulator!$P$18/100))</f>
        <v>418500</v>
      </c>
      <c r="AY19" s="11">
        <f>AX19+(AX19*(Kalkulator!$P$18/100))</f>
        <v>418500</v>
      </c>
      <c r="AZ19" s="11">
        <f>AY19+(AY19*(Kalkulator!$P$18/100))</f>
        <v>418500</v>
      </c>
      <c r="BA19" s="11">
        <f>AZ19+(AZ19*(Kalkulator!$P$18/100))</f>
        <v>418500</v>
      </c>
      <c r="BB19" s="11">
        <f>BA19+(BA19*(Kalkulator!$P$18/100))</f>
        <v>418500</v>
      </c>
      <c r="BC19" s="11">
        <f>BB19+(BB19*(Kalkulator!$P$18/100))</f>
        <v>418500</v>
      </c>
      <c r="BD19" s="11">
        <f>BC19+(BC19*(Kalkulator!$P$18/100))</f>
        <v>418500</v>
      </c>
      <c r="BE19" s="11">
        <f>BD19+(BD19*(Kalkulator!$P$18/100))</f>
        <v>418500</v>
      </c>
      <c r="BF19" s="11">
        <f>BE19+(BE19*(Kalkulator!$P$18/100))</f>
        <v>418500</v>
      </c>
      <c r="BG19" s="11">
        <f>BF19+(BF19*(Kalkulator!$P$18/100))</f>
        <v>418500</v>
      </c>
      <c r="BH19" s="11">
        <f>BG19+(BG19*(Kalkulator!$P$18/100))</f>
        <v>418500</v>
      </c>
      <c r="BI19" s="11">
        <f>BH19+(BH19*(Kalkulator!$P$18/100))</f>
        <v>418500</v>
      </c>
      <c r="BJ19" s="11">
        <f>BI19+(BI19*(Kalkulator!$P$18/100))</f>
        <v>418500</v>
      </c>
      <c r="BK19" s="11">
        <f>BJ19+(BJ19*(Kalkulator!$P$18/100))</f>
        <v>418500</v>
      </c>
      <c r="BL19" s="11">
        <f>BK19+(BK19*(Kalkulator!$P$18/100))</f>
        <v>418500</v>
      </c>
      <c r="BM19" s="11">
        <f>BL19+(BL19*(Kalkulator!$P$18/100))</f>
        <v>418500</v>
      </c>
      <c r="BN19" s="11">
        <f>BM19+(BM19*(Kalkulator!$P$18/100))</f>
        <v>418500</v>
      </c>
      <c r="BO19" s="11">
        <f>BN19+(BN19*(Kalkulator!$P$18/100))</f>
        <v>418500</v>
      </c>
      <c r="BP19" s="11">
        <f>BO19+(BO19*(Kalkulator!$P$18/100))</f>
        <v>418500</v>
      </c>
      <c r="BQ19" s="11">
        <f>BP19+(BP19*(Kalkulator!$P$18/100))</f>
        <v>418500</v>
      </c>
      <c r="BR19" s="11">
        <f>BQ19+(BQ19*(Kalkulator!$P$18/100))</f>
        <v>418500</v>
      </c>
      <c r="BS19" s="11">
        <f>BR19+(BR19*(Kalkulator!$P$18/100))</f>
        <v>418500</v>
      </c>
      <c r="BT19" s="11">
        <f>BS19+(BS19*(Kalkulator!$P$18/100))</f>
        <v>418500</v>
      </c>
      <c r="BU19" s="11">
        <f>BT19+(BT19*(Kalkulator!$P$18/100))</f>
        <v>418500</v>
      </c>
      <c r="BV19" s="11">
        <f>BU19+(BU19*(Kalkulator!$P$18/100))</f>
        <v>418500</v>
      </c>
      <c r="BW19" s="11">
        <f>BV19+(BV19*(Kalkulator!$P$18/100))</f>
        <v>418500</v>
      </c>
      <c r="BX19" s="11">
        <f>BW19+(BW19*(Kalkulator!$P$18/100))</f>
        <v>418500</v>
      </c>
      <c r="BY19" s="11">
        <f>BX19+(BX19*(Kalkulator!$P$18/100))</f>
        <v>418500</v>
      </c>
      <c r="BZ19" s="11">
        <f>BY19+(BY19*(Kalkulator!$P$18/100))</f>
        <v>418500</v>
      </c>
      <c r="CA19" s="11">
        <f>BZ19+(BZ19*(Kalkulator!$P$18/100))</f>
        <v>418500</v>
      </c>
      <c r="CB19" s="11">
        <f>CA19+(CA19*(Kalkulator!$P$18/100))</f>
        <v>418500</v>
      </c>
      <c r="CC19" s="11">
        <f>CB19+(CB19*(Kalkulator!$P$18/100))</f>
        <v>418500</v>
      </c>
      <c r="CD19" s="11">
        <f>CC19+(CC19*(Kalkulator!$P$18/100))</f>
        <v>418500</v>
      </c>
      <c r="CE19" s="11">
        <f>CD19+(CD19*(Kalkulator!$P$18/100))</f>
        <v>418500</v>
      </c>
      <c r="CF19" s="11">
        <f>CE19+(CE19*(Kalkulator!$P$18/100))</f>
        <v>418500</v>
      </c>
      <c r="CG19" s="11">
        <f>CF19+(CF19*(Kalkulator!$P$18/100))</f>
        <v>418500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</row>
    <row r="20" spans="1:147">
      <c r="A20" s="7">
        <v>37</v>
      </c>
      <c r="B20" s="15">
        <v>250600</v>
      </c>
      <c r="C20" s="18">
        <v>260600</v>
      </c>
      <c r="D20" s="15">
        <v>260600</v>
      </c>
      <c r="E20" s="18">
        <v>260600</v>
      </c>
      <c r="F20" s="15">
        <v>267800</v>
      </c>
      <c r="G20" s="18">
        <v>276100</v>
      </c>
      <c r="H20" s="15">
        <v>276100</v>
      </c>
      <c r="I20" s="18">
        <v>283300</v>
      </c>
      <c r="J20" s="15">
        <v>283300</v>
      </c>
      <c r="K20" s="18">
        <v>292300</v>
      </c>
      <c r="L20" s="15">
        <v>296600</v>
      </c>
      <c r="M20" s="18">
        <v>312600</v>
      </c>
      <c r="N20" s="15">
        <v>315000</v>
      </c>
      <c r="O20" s="18">
        <v>324700</v>
      </c>
      <c r="P20" s="15">
        <v>332000</v>
      </c>
      <c r="Q20" s="18">
        <v>344000</v>
      </c>
      <c r="R20" s="15">
        <v>348400</v>
      </c>
      <c r="S20" s="18">
        <v>355700</v>
      </c>
      <c r="T20" s="15">
        <v>356400</v>
      </c>
      <c r="U20" s="18">
        <v>360500</v>
      </c>
      <c r="V20" s="15">
        <v>361700</v>
      </c>
      <c r="W20" s="18">
        <v>366800</v>
      </c>
      <c r="X20" s="15">
        <v>371800</v>
      </c>
      <c r="Y20" s="18">
        <v>373400</v>
      </c>
      <c r="Z20" s="15">
        <v>382300</v>
      </c>
      <c r="AA20" s="18">
        <v>392300</v>
      </c>
      <c r="AB20" s="15">
        <v>423300</v>
      </c>
      <c r="AC20" s="11">
        <f>AB20+(AB20*(Kalkulator!$P$18/100))</f>
        <v>423300</v>
      </c>
      <c r="AD20" s="11">
        <f>AC20+(AC20*(Kalkulator!$P$18/100))</f>
        <v>423300</v>
      </c>
      <c r="AE20" s="11">
        <f>AD20+(AD20*(Kalkulator!$P$18/100))</f>
        <v>423300</v>
      </c>
      <c r="AF20" s="11">
        <f>AE20+(AE20*(Kalkulator!$P$18/100))</f>
        <v>423300</v>
      </c>
      <c r="AG20" s="11">
        <f>AF20+(AF20*(Kalkulator!$P$18/100))</f>
        <v>423300</v>
      </c>
      <c r="AH20" s="11">
        <f>AG20+(AG20*(Kalkulator!$P$18/100))</f>
        <v>423300</v>
      </c>
      <c r="AI20" s="11">
        <f>AH20+(AH20*(Kalkulator!$P$18/100))</f>
        <v>423300</v>
      </c>
      <c r="AJ20" s="11">
        <f>AI20+(AI20*(Kalkulator!$P$18/100))</f>
        <v>423300</v>
      </c>
      <c r="AK20" s="11">
        <f>AJ20+(AJ20*(Kalkulator!$P$18/100))</f>
        <v>423300</v>
      </c>
      <c r="AL20" s="11">
        <f>AK20+(AK20*(Kalkulator!$P$18/100))</f>
        <v>423300</v>
      </c>
      <c r="AM20" s="11">
        <f>AL20+(AL20*(Kalkulator!$P$18/100))</f>
        <v>423300</v>
      </c>
      <c r="AN20" s="11">
        <f>AM20+(AM20*(Kalkulator!$P$18/100))</f>
        <v>423300</v>
      </c>
      <c r="AO20" s="11">
        <f>AN20+(AN20*(Kalkulator!$P$18/100))</f>
        <v>423300</v>
      </c>
      <c r="AP20" s="11">
        <f>AO20+(AO20*(Kalkulator!$P$18/100))</f>
        <v>423300</v>
      </c>
      <c r="AQ20" s="11">
        <f>AP20+(AP20*(Kalkulator!$P$18/100))</f>
        <v>423300</v>
      </c>
      <c r="AR20" s="11">
        <f>AQ20+(AQ20*(Kalkulator!$P$18/100))</f>
        <v>423300</v>
      </c>
      <c r="AS20" s="11">
        <f>AR20+(AR20*(Kalkulator!$P$18/100))</f>
        <v>423300</v>
      </c>
      <c r="AT20" s="11">
        <f>AS20+(AS20*(Kalkulator!$P$18/100))</f>
        <v>423300</v>
      </c>
      <c r="AU20" s="11">
        <f>AT20+(AT20*(Kalkulator!$P$18/100))</f>
        <v>423300</v>
      </c>
      <c r="AV20" s="11">
        <f>AU20+(AU20*(Kalkulator!$P$18/100))</f>
        <v>423300</v>
      </c>
      <c r="AW20" s="11">
        <f>AV20+(AV20*(Kalkulator!$P$18/100))</f>
        <v>423300</v>
      </c>
      <c r="AX20" s="11">
        <f>AW20+(AW20*(Kalkulator!$P$18/100))</f>
        <v>423300</v>
      </c>
      <c r="AY20" s="11">
        <f>AX20+(AX20*(Kalkulator!$P$18/100))</f>
        <v>423300</v>
      </c>
      <c r="AZ20" s="11">
        <f>AY20+(AY20*(Kalkulator!$P$18/100))</f>
        <v>423300</v>
      </c>
      <c r="BA20" s="11">
        <f>AZ20+(AZ20*(Kalkulator!$P$18/100))</f>
        <v>423300</v>
      </c>
      <c r="BB20" s="11">
        <f>BA20+(BA20*(Kalkulator!$P$18/100))</f>
        <v>423300</v>
      </c>
      <c r="BC20" s="11">
        <f>BB20+(BB20*(Kalkulator!$P$18/100))</f>
        <v>423300</v>
      </c>
      <c r="BD20" s="11">
        <f>BC20+(BC20*(Kalkulator!$P$18/100))</f>
        <v>423300</v>
      </c>
      <c r="BE20" s="11">
        <f>BD20+(BD20*(Kalkulator!$P$18/100))</f>
        <v>423300</v>
      </c>
      <c r="BF20" s="11">
        <f>BE20+(BE20*(Kalkulator!$P$18/100))</f>
        <v>423300</v>
      </c>
      <c r="BG20" s="11">
        <f>BF20+(BF20*(Kalkulator!$P$18/100))</f>
        <v>423300</v>
      </c>
      <c r="BH20" s="11">
        <f>BG20+(BG20*(Kalkulator!$P$18/100))</f>
        <v>423300</v>
      </c>
      <c r="BI20" s="11">
        <f>BH20+(BH20*(Kalkulator!$P$18/100))</f>
        <v>423300</v>
      </c>
      <c r="BJ20" s="11">
        <f>BI20+(BI20*(Kalkulator!$P$18/100))</f>
        <v>423300</v>
      </c>
      <c r="BK20" s="11">
        <f>BJ20+(BJ20*(Kalkulator!$P$18/100))</f>
        <v>423300</v>
      </c>
      <c r="BL20" s="11">
        <f>BK20+(BK20*(Kalkulator!$P$18/100))</f>
        <v>423300</v>
      </c>
      <c r="BM20" s="11">
        <f>BL20+(BL20*(Kalkulator!$P$18/100))</f>
        <v>423300</v>
      </c>
      <c r="BN20" s="11">
        <f>BM20+(BM20*(Kalkulator!$P$18/100))</f>
        <v>423300</v>
      </c>
      <c r="BO20" s="11">
        <f>BN20+(BN20*(Kalkulator!$P$18/100))</f>
        <v>423300</v>
      </c>
      <c r="BP20" s="11">
        <f>BO20+(BO20*(Kalkulator!$P$18/100))</f>
        <v>423300</v>
      </c>
      <c r="BQ20" s="11">
        <f>BP20+(BP20*(Kalkulator!$P$18/100))</f>
        <v>423300</v>
      </c>
      <c r="BR20" s="11">
        <f>BQ20+(BQ20*(Kalkulator!$P$18/100))</f>
        <v>423300</v>
      </c>
      <c r="BS20" s="11">
        <f>BR20+(BR20*(Kalkulator!$P$18/100))</f>
        <v>423300</v>
      </c>
      <c r="BT20" s="11">
        <f>BS20+(BS20*(Kalkulator!$P$18/100))</f>
        <v>423300</v>
      </c>
      <c r="BU20" s="11">
        <f>BT20+(BT20*(Kalkulator!$P$18/100))</f>
        <v>423300</v>
      </c>
      <c r="BV20" s="11">
        <f>BU20+(BU20*(Kalkulator!$P$18/100))</f>
        <v>423300</v>
      </c>
      <c r="BW20" s="11">
        <f>BV20+(BV20*(Kalkulator!$P$18/100))</f>
        <v>423300</v>
      </c>
      <c r="BX20" s="11">
        <f>BW20+(BW20*(Kalkulator!$P$18/100))</f>
        <v>423300</v>
      </c>
      <c r="BY20" s="11">
        <f>BX20+(BX20*(Kalkulator!$P$18/100))</f>
        <v>423300</v>
      </c>
      <c r="BZ20" s="11">
        <f>BY20+(BY20*(Kalkulator!$P$18/100))</f>
        <v>423300</v>
      </c>
      <c r="CA20" s="11">
        <f>BZ20+(BZ20*(Kalkulator!$P$18/100))</f>
        <v>423300</v>
      </c>
      <c r="CB20" s="11">
        <f>CA20+(CA20*(Kalkulator!$P$18/100))</f>
        <v>423300</v>
      </c>
      <c r="CC20" s="11">
        <f>CB20+(CB20*(Kalkulator!$P$18/100))</f>
        <v>423300</v>
      </c>
      <c r="CD20" s="11">
        <f>CC20+(CC20*(Kalkulator!$P$18/100))</f>
        <v>423300</v>
      </c>
      <c r="CE20" s="11">
        <f>CD20+(CD20*(Kalkulator!$P$18/100))</f>
        <v>423300</v>
      </c>
      <c r="CF20" s="11">
        <f>CE20+(CE20*(Kalkulator!$P$18/100))</f>
        <v>423300</v>
      </c>
      <c r="CG20" s="11">
        <f>CF20+(CF20*(Kalkulator!$P$18/100))</f>
        <v>423300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</row>
    <row r="21" spans="1:147">
      <c r="A21" s="7">
        <v>38</v>
      </c>
      <c r="B21" s="15">
        <v>254800</v>
      </c>
      <c r="C21" s="18">
        <v>264800</v>
      </c>
      <c r="D21" s="15">
        <v>264800</v>
      </c>
      <c r="E21" s="18">
        <v>264800</v>
      </c>
      <c r="F21" s="15">
        <v>272000</v>
      </c>
      <c r="G21" s="18">
        <v>280400</v>
      </c>
      <c r="H21" s="15">
        <v>280400</v>
      </c>
      <c r="I21" s="18">
        <v>287700</v>
      </c>
      <c r="J21" s="15">
        <v>287700</v>
      </c>
      <c r="K21" s="18">
        <v>296700</v>
      </c>
      <c r="L21" s="15">
        <v>301000</v>
      </c>
      <c r="M21" s="18">
        <v>317000</v>
      </c>
      <c r="N21" s="15">
        <v>319400</v>
      </c>
      <c r="O21" s="18">
        <v>329100</v>
      </c>
      <c r="P21" s="15">
        <v>336500</v>
      </c>
      <c r="Q21" s="18">
        <v>348500</v>
      </c>
      <c r="R21" s="15">
        <v>352900</v>
      </c>
      <c r="S21" s="18">
        <v>360300</v>
      </c>
      <c r="T21" s="15">
        <v>361000</v>
      </c>
      <c r="U21" s="18">
        <v>365200</v>
      </c>
      <c r="V21" s="15">
        <v>366400</v>
      </c>
      <c r="W21" s="18">
        <v>371500</v>
      </c>
      <c r="X21" s="15">
        <v>376500</v>
      </c>
      <c r="Y21" s="18">
        <v>378200</v>
      </c>
      <c r="Z21" s="15">
        <v>387100</v>
      </c>
      <c r="AA21" s="18">
        <v>397100</v>
      </c>
      <c r="AB21" s="15">
        <v>428100</v>
      </c>
      <c r="AC21" s="11">
        <f>AB21+(AB21*(Kalkulator!$P$18/100))</f>
        <v>428100</v>
      </c>
      <c r="AD21" s="11">
        <f>AC21+(AC21*(Kalkulator!$P$18/100))</f>
        <v>428100</v>
      </c>
      <c r="AE21" s="11">
        <f>AD21+(AD21*(Kalkulator!$P$18/100))</f>
        <v>428100</v>
      </c>
      <c r="AF21" s="11">
        <f>AE21+(AE21*(Kalkulator!$P$18/100))</f>
        <v>428100</v>
      </c>
      <c r="AG21" s="11">
        <f>AF21+(AF21*(Kalkulator!$P$18/100))</f>
        <v>428100</v>
      </c>
      <c r="AH21" s="11">
        <f>AG21+(AG21*(Kalkulator!$P$18/100))</f>
        <v>428100</v>
      </c>
      <c r="AI21" s="11">
        <f>AH21+(AH21*(Kalkulator!$P$18/100))</f>
        <v>428100</v>
      </c>
      <c r="AJ21" s="11">
        <f>AI21+(AI21*(Kalkulator!$P$18/100))</f>
        <v>428100</v>
      </c>
      <c r="AK21" s="11">
        <f>AJ21+(AJ21*(Kalkulator!$P$18/100))</f>
        <v>428100</v>
      </c>
      <c r="AL21" s="11">
        <f>AK21+(AK21*(Kalkulator!$P$18/100))</f>
        <v>428100</v>
      </c>
      <c r="AM21" s="11">
        <f>AL21+(AL21*(Kalkulator!$P$18/100))</f>
        <v>428100</v>
      </c>
      <c r="AN21" s="11">
        <f>AM21+(AM21*(Kalkulator!$P$18/100))</f>
        <v>428100</v>
      </c>
      <c r="AO21" s="11">
        <f>AN21+(AN21*(Kalkulator!$P$18/100))</f>
        <v>428100</v>
      </c>
      <c r="AP21" s="11">
        <f>AO21+(AO21*(Kalkulator!$P$18/100))</f>
        <v>428100</v>
      </c>
      <c r="AQ21" s="11">
        <f>AP21+(AP21*(Kalkulator!$P$18/100))</f>
        <v>428100</v>
      </c>
      <c r="AR21" s="11">
        <f>AQ21+(AQ21*(Kalkulator!$P$18/100))</f>
        <v>428100</v>
      </c>
      <c r="AS21" s="11">
        <f>AR21+(AR21*(Kalkulator!$P$18/100))</f>
        <v>428100</v>
      </c>
      <c r="AT21" s="11">
        <f>AS21+(AS21*(Kalkulator!$P$18/100))</f>
        <v>428100</v>
      </c>
      <c r="AU21" s="11">
        <f>AT21+(AT21*(Kalkulator!$P$18/100))</f>
        <v>428100</v>
      </c>
      <c r="AV21" s="11">
        <f>AU21+(AU21*(Kalkulator!$P$18/100))</f>
        <v>428100</v>
      </c>
      <c r="AW21" s="11">
        <f>AV21+(AV21*(Kalkulator!$P$18/100))</f>
        <v>428100</v>
      </c>
      <c r="AX21" s="11">
        <f>AW21+(AW21*(Kalkulator!$P$18/100))</f>
        <v>428100</v>
      </c>
      <c r="AY21" s="11">
        <f>AX21+(AX21*(Kalkulator!$P$18/100))</f>
        <v>428100</v>
      </c>
      <c r="AZ21" s="11">
        <f>AY21+(AY21*(Kalkulator!$P$18/100))</f>
        <v>428100</v>
      </c>
      <c r="BA21" s="11">
        <f>AZ21+(AZ21*(Kalkulator!$P$18/100))</f>
        <v>428100</v>
      </c>
      <c r="BB21" s="11">
        <f>BA21+(BA21*(Kalkulator!$P$18/100))</f>
        <v>428100</v>
      </c>
      <c r="BC21" s="11">
        <f>BB21+(BB21*(Kalkulator!$P$18/100))</f>
        <v>428100</v>
      </c>
      <c r="BD21" s="11">
        <f>BC21+(BC21*(Kalkulator!$P$18/100))</f>
        <v>428100</v>
      </c>
      <c r="BE21" s="11">
        <f>BD21+(BD21*(Kalkulator!$P$18/100))</f>
        <v>428100</v>
      </c>
      <c r="BF21" s="11">
        <f>BE21+(BE21*(Kalkulator!$P$18/100))</f>
        <v>428100</v>
      </c>
      <c r="BG21" s="11">
        <f>BF21+(BF21*(Kalkulator!$P$18/100))</f>
        <v>428100</v>
      </c>
      <c r="BH21" s="11">
        <f>BG21+(BG21*(Kalkulator!$P$18/100))</f>
        <v>428100</v>
      </c>
      <c r="BI21" s="11">
        <f>BH21+(BH21*(Kalkulator!$P$18/100))</f>
        <v>428100</v>
      </c>
      <c r="BJ21" s="11">
        <f>BI21+(BI21*(Kalkulator!$P$18/100))</f>
        <v>428100</v>
      </c>
      <c r="BK21" s="11">
        <f>BJ21+(BJ21*(Kalkulator!$P$18/100))</f>
        <v>428100</v>
      </c>
      <c r="BL21" s="11">
        <f>BK21+(BK21*(Kalkulator!$P$18/100))</f>
        <v>428100</v>
      </c>
      <c r="BM21" s="11">
        <f>BL21+(BL21*(Kalkulator!$P$18/100))</f>
        <v>428100</v>
      </c>
      <c r="BN21" s="11">
        <f>BM21+(BM21*(Kalkulator!$P$18/100))</f>
        <v>428100</v>
      </c>
      <c r="BO21" s="11">
        <f>BN21+(BN21*(Kalkulator!$P$18/100))</f>
        <v>428100</v>
      </c>
      <c r="BP21" s="11">
        <f>BO21+(BO21*(Kalkulator!$P$18/100))</f>
        <v>428100</v>
      </c>
      <c r="BQ21" s="11">
        <f>BP21+(BP21*(Kalkulator!$P$18/100))</f>
        <v>428100</v>
      </c>
      <c r="BR21" s="11">
        <f>BQ21+(BQ21*(Kalkulator!$P$18/100))</f>
        <v>428100</v>
      </c>
      <c r="BS21" s="11">
        <f>BR21+(BR21*(Kalkulator!$P$18/100))</f>
        <v>428100</v>
      </c>
      <c r="BT21" s="11">
        <f>BS21+(BS21*(Kalkulator!$P$18/100))</f>
        <v>428100</v>
      </c>
      <c r="BU21" s="11">
        <f>BT21+(BT21*(Kalkulator!$P$18/100))</f>
        <v>428100</v>
      </c>
      <c r="BV21" s="11">
        <f>BU21+(BU21*(Kalkulator!$P$18/100))</f>
        <v>428100</v>
      </c>
      <c r="BW21" s="11">
        <f>BV21+(BV21*(Kalkulator!$P$18/100))</f>
        <v>428100</v>
      </c>
      <c r="BX21" s="11">
        <f>BW21+(BW21*(Kalkulator!$P$18/100))</f>
        <v>428100</v>
      </c>
      <c r="BY21" s="11">
        <f>BX21+(BX21*(Kalkulator!$P$18/100))</f>
        <v>428100</v>
      </c>
      <c r="BZ21" s="11">
        <f>BY21+(BY21*(Kalkulator!$P$18/100))</f>
        <v>428100</v>
      </c>
      <c r="CA21" s="11">
        <f>BZ21+(BZ21*(Kalkulator!$P$18/100))</f>
        <v>428100</v>
      </c>
      <c r="CB21" s="11">
        <f>CA21+(CA21*(Kalkulator!$P$18/100))</f>
        <v>428100</v>
      </c>
      <c r="CC21" s="11">
        <f>CB21+(CB21*(Kalkulator!$P$18/100))</f>
        <v>428100</v>
      </c>
      <c r="CD21" s="11">
        <f>CC21+(CC21*(Kalkulator!$P$18/100))</f>
        <v>428100</v>
      </c>
      <c r="CE21" s="11">
        <f>CD21+(CD21*(Kalkulator!$P$18/100))</f>
        <v>428100</v>
      </c>
      <c r="CF21" s="11">
        <f>CE21+(CE21*(Kalkulator!$P$18/100))</f>
        <v>428100</v>
      </c>
      <c r="CG21" s="11">
        <f>CF21+(CF21*(Kalkulator!$P$18/100))</f>
        <v>428100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</row>
    <row r="22" spans="1:147">
      <c r="A22" s="7">
        <v>39</v>
      </c>
      <c r="B22" s="15">
        <v>259000</v>
      </c>
      <c r="C22" s="18">
        <v>269000</v>
      </c>
      <c r="D22" s="15">
        <v>269000</v>
      </c>
      <c r="E22" s="18">
        <v>269000</v>
      </c>
      <c r="F22" s="15">
        <v>276200</v>
      </c>
      <c r="G22" s="18">
        <v>284800</v>
      </c>
      <c r="H22" s="15">
        <v>284800</v>
      </c>
      <c r="I22" s="18">
        <v>292200</v>
      </c>
      <c r="J22" s="15">
        <v>292200</v>
      </c>
      <c r="K22" s="18">
        <v>301200</v>
      </c>
      <c r="L22" s="15">
        <v>305500</v>
      </c>
      <c r="M22" s="18">
        <v>321500</v>
      </c>
      <c r="N22" s="15">
        <v>323900</v>
      </c>
      <c r="O22" s="18">
        <v>333600</v>
      </c>
      <c r="P22" s="15">
        <v>341000</v>
      </c>
      <c r="Q22" s="18">
        <v>353000</v>
      </c>
      <c r="R22" s="15">
        <v>357400</v>
      </c>
      <c r="S22" s="18">
        <v>364900</v>
      </c>
      <c r="T22" s="15">
        <v>365600</v>
      </c>
      <c r="U22" s="18">
        <v>369800</v>
      </c>
      <c r="V22" s="15">
        <v>371000</v>
      </c>
      <c r="W22" s="18">
        <v>376100</v>
      </c>
      <c r="X22" s="15">
        <v>381200</v>
      </c>
      <c r="Y22" s="18">
        <v>382900</v>
      </c>
      <c r="Z22" s="15">
        <v>391800</v>
      </c>
      <c r="AA22" s="18">
        <v>401800</v>
      </c>
      <c r="AB22" s="15">
        <v>432800</v>
      </c>
      <c r="AC22" s="11">
        <f>AB22+(AB22*(Kalkulator!$P$18/100))</f>
        <v>432800</v>
      </c>
      <c r="AD22" s="11">
        <f>AC22+(AC22*(Kalkulator!$P$18/100))</f>
        <v>432800</v>
      </c>
      <c r="AE22" s="11">
        <f>AD22+(AD22*(Kalkulator!$P$18/100))</f>
        <v>432800</v>
      </c>
      <c r="AF22" s="11">
        <f>AE22+(AE22*(Kalkulator!$P$18/100))</f>
        <v>432800</v>
      </c>
      <c r="AG22" s="11">
        <f>AF22+(AF22*(Kalkulator!$P$18/100))</f>
        <v>432800</v>
      </c>
      <c r="AH22" s="11">
        <f>AG22+(AG22*(Kalkulator!$P$18/100))</f>
        <v>432800</v>
      </c>
      <c r="AI22" s="11">
        <f>AH22+(AH22*(Kalkulator!$P$18/100))</f>
        <v>432800</v>
      </c>
      <c r="AJ22" s="11">
        <f>AI22+(AI22*(Kalkulator!$P$18/100))</f>
        <v>432800</v>
      </c>
      <c r="AK22" s="11">
        <f>AJ22+(AJ22*(Kalkulator!$P$18/100))</f>
        <v>432800</v>
      </c>
      <c r="AL22" s="11">
        <f>AK22+(AK22*(Kalkulator!$P$18/100))</f>
        <v>432800</v>
      </c>
      <c r="AM22" s="11">
        <f>AL22+(AL22*(Kalkulator!$P$18/100))</f>
        <v>432800</v>
      </c>
      <c r="AN22" s="11">
        <f>AM22+(AM22*(Kalkulator!$P$18/100))</f>
        <v>432800</v>
      </c>
      <c r="AO22" s="11">
        <f>AN22+(AN22*(Kalkulator!$P$18/100))</f>
        <v>432800</v>
      </c>
      <c r="AP22" s="11">
        <f>AO22+(AO22*(Kalkulator!$P$18/100))</f>
        <v>432800</v>
      </c>
      <c r="AQ22" s="11">
        <f>AP22+(AP22*(Kalkulator!$P$18/100))</f>
        <v>432800</v>
      </c>
      <c r="AR22" s="11">
        <f>AQ22+(AQ22*(Kalkulator!$P$18/100))</f>
        <v>432800</v>
      </c>
      <c r="AS22" s="11">
        <f>AR22+(AR22*(Kalkulator!$P$18/100))</f>
        <v>432800</v>
      </c>
      <c r="AT22" s="11">
        <f>AS22+(AS22*(Kalkulator!$P$18/100))</f>
        <v>432800</v>
      </c>
      <c r="AU22" s="11">
        <f>AT22+(AT22*(Kalkulator!$P$18/100))</f>
        <v>432800</v>
      </c>
      <c r="AV22" s="11">
        <f>AU22+(AU22*(Kalkulator!$P$18/100))</f>
        <v>432800</v>
      </c>
      <c r="AW22" s="11">
        <f>AV22+(AV22*(Kalkulator!$P$18/100))</f>
        <v>432800</v>
      </c>
      <c r="AX22" s="11">
        <f>AW22+(AW22*(Kalkulator!$P$18/100))</f>
        <v>432800</v>
      </c>
      <c r="AY22" s="11">
        <f>AX22+(AX22*(Kalkulator!$P$18/100))</f>
        <v>432800</v>
      </c>
      <c r="AZ22" s="11">
        <f>AY22+(AY22*(Kalkulator!$P$18/100))</f>
        <v>432800</v>
      </c>
      <c r="BA22" s="11">
        <f>AZ22+(AZ22*(Kalkulator!$P$18/100))</f>
        <v>432800</v>
      </c>
      <c r="BB22" s="11">
        <f>BA22+(BA22*(Kalkulator!$P$18/100))</f>
        <v>432800</v>
      </c>
      <c r="BC22" s="11">
        <f>BB22+(BB22*(Kalkulator!$P$18/100))</f>
        <v>432800</v>
      </c>
      <c r="BD22" s="11">
        <f>BC22+(BC22*(Kalkulator!$P$18/100))</f>
        <v>432800</v>
      </c>
      <c r="BE22" s="11">
        <f>BD22+(BD22*(Kalkulator!$P$18/100))</f>
        <v>432800</v>
      </c>
      <c r="BF22" s="11">
        <f>BE22+(BE22*(Kalkulator!$P$18/100))</f>
        <v>432800</v>
      </c>
      <c r="BG22" s="11">
        <f>BF22+(BF22*(Kalkulator!$P$18/100))</f>
        <v>432800</v>
      </c>
      <c r="BH22" s="11">
        <f>BG22+(BG22*(Kalkulator!$P$18/100))</f>
        <v>432800</v>
      </c>
      <c r="BI22" s="11">
        <f>BH22+(BH22*(Kalkulator!$P$18/100))</f>
        <v>432800</v>
      </c>
      <c r="BJ22" s="11">
        <f>BI22+(BI22*(Kalkulator!$P$18/100))</f>
        <v>432800</v>
      </c>
      <c r="BK22" s="11">
        <f>BJ22+(BJ22*(Kalkulator!$P$18/100))</f>
        <v>432800</v>
      </c>
      <c r="BL22" s="11">
        <f>BK22+(BK22*(Kalkulator!$P$18/100))</f>
        <v>432800</v>
      </c>
      <c r="BM22" s="11">
        <f>BL22+(BL22*(Kalkulator!$P$18/100))</f>
        <v>432800</v>
      </c>
      <c r="BN22" s="11">
        <f>BM22+(BM22*(Kalkulator!$P$18/100))</f>
        <v>432800</v>
      </c>
      <c r="BO22" s="11">
        <f>BN22+(BN22*(Kalkulator!$P$18/100))</f>
        <v>432800</v>
      </c>
      <c r="BP22" s="11">
        <f>BO22+(BO22*(Kalkulator!$P$18/100))</f>
        <v>432800</v>
      </c>
      <c r="BQ22" s="11">
        <f>BP22+(BP22*(Kalkulator!$P$18/100))</f>
        <v>432800</v>
      </c>
      <c r="BR22" s="11">
        <f>BQ22+(BQ22*(Kalkulator!$P$18/100))</f>
        <v>432800</v>
      </c>
      <c r="BS22" s="11">
        <f>BR22+(BR22*(Kalkulator!$P$18/100))</f>
        <v>432800</v>
      </c>
      <c r="BT22" s="11">
        <f>BS22+(BS22*(Kalkulator!$P$18/100))</f>
        <v>432800</v>
      </c>
      <c r="BU22" s="11">
        <f>BT22+(BT22*(Kalkulator!$P$18/100))</f>
        <v>432800</v>
      </c>
      <c r="BV22" s="11">
        <f>BU22+(BU22*(Kalkulator!$P$18/100))</f>
        <v>432800</v>
      </c>
      <c r="BW22" s="11">
        <f>BV22+(BV22*(Kalkulator!$P$18/100))</f>
        <v>432800</v>
      </c>
      <c r="BX22" s="11">
        <f>BW22+(BW22*(Kalkulator!$P$18/100))</f>
        <v>432800</v>
      </c>
      <c r="BY22" s="11">
        <f>BX22+(BX22*(Kalkulator!$P$18/100))</f>
        <v>432800</v>
      </c>
      <c r="BZ22" s="11">
        <f>BY22+(BY22*(Kalkulator!$P$18/100))</f>
        <v>432800</v>
      </c>
      <c r="CA22" s="11">
        <f>BZ22+(BZ22*(Kalkulator!$P$18/100))</f>
        <v>432800</v>
      </c>
      <c r="CB22" s="11">
        <f>CA22+(CA22*(Kalkulator!$P$18/100))</f>
        <v>432800</v>
      </c>
      <c r="CC22" s="11">
        <f>CB22+(CB22*(Kalkulator!$P$18/100))</f>
        <v>432800</v>
      </c>
      <c r="CD22" s="11">
        <f>CC22+(CC22*(Kalkulator!$P$18/100))</f>
        <v>432800</v>
      </c>
      <c r="CE22" s="11">
        <f>CD22+(CD22*(Kalkulator!$P$18/100))</f>
        <v>432800</v>
      </c>
      <c r="CF22" s="11">
        <f>CE22+(CE22*(Kalkulator!$P$18/100))</f>
        <v>432800</v>
      </c>
      <c r="CG22" s="11">
        <f>CF22+(CF22*(Kalkulator!$P$18/100))</f>
        <v>432800</v>
      </c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</row>
    <row r="23" spans="1:147">
      <c r="A23" s="7">
        <v>40</v>
      </c>
      <c r="B23" s="15">
        <v>263600</v>
      </c>
      <c r="C23" s="18">
        <v>273600</v>
      </c>
      <c r="D23" s="15">
        <v>273600</v>
      </c>
      <c r="E23" s="18">
        <v>273600</v>
      </c>
      <c r="F23" s="15">
        <v>280800</v>
      </c>
      <c r="G23" s="18">
        <v>289500</v>
      </c>
      <c r="H23" s="15">
        <v>289500</v>
      </c>
      <c r="I23" s="18">
        <v>297000</v>
      </c>
      <c r="J23" s="15">
        <v>297000</v>
      </c>
      <c r="K23" s="18">
        <v>306000</v>
      </c>
      <c r="L23" s="15">
        <v>310300</v>
      </c>
      <c r="M23" s="18">
        <v>326300</v>
      </c>
      <c r="N23" s="15">
        <v>328700</v>
      </c>
      <c r="O23" s="18">
        <v>338400</v>
      </c>
      <c r="P23" s="15">
        <v>345800</v>
      </c>
      <c r="Q23" s="18">
        <v>357800</v>
      </c>
      <c r="R23" s="15">
        <v>362200</v>
      </c>
      <c r="S23" s="18">
        <v>369800</v>
      </c>
      <c r="T23" s="15">
        <v>370500</v>
      </c>
      <c r="U23" s="18">
        <v>374800</v>
      </c>
      <c r="V23" s="15">
        <v>376000</v>
      </c>
      <c r="W23" s="18">
        <v>381100</v>
      </c>
      <c r="X23" s="15">
        <v>386200</v>
      </c>
      <c r="Y23" s="18">
        <v>387900</v>
      </c>
      <c r="Z23" s="15">
        <v>396900</v>
      </c>
      <c r="AA23" s="18">
        <v>406900</v>
      </c>
      <c r="AB23" s="15">
        <v>437900</v>
      </c>
      <c r="AC23" s="11">
        <f>AB23+(AB23*(Kalkulator!$P$18/100))</f>
        <v>437900</v>
      </c>
      <c r="AD23" s="11">
        <f>AC23+(AC23*(Kalkulator!$P$18/100))</f>
        <v>437900</v>
      </c>
      <c r="AE23" s="11">
        <f>AD23+(AD23*(Kalkulator!$P$18/100))</f>
        <v>437900</v>
      </c>
      <c r="AF23" s="11">
        <f>AE23+(AE23*(Kalkulator!$P$18/100))</f>
        <v>437900</v>
      </c>
      <c r="AG23" s="11">
        <f>AF23+(AF23*(Kalkulator!$P$18/100))</f>
        <v>437900</v>
      </c>
      <c r="AH23" s="11">
        <f>AG23+(AG23*(Kalkulator!$P$18/100))</f>
        <v>437900</v>
      </c>
      <c r="AI23" s="11">
        <f>AH23+(AH23*(Kalkulator!$P$18/100))</f>
        <v>437900</v>
      </c>
      <c r="AJ23" s="11">
        <f>AI23+(AI23*(Kalkulator!$P$18/100))</f>
        <v>437900</v>
      </c>
      <c r="AK23" s="11">
        <f>AJ23+(AJ23*(Kalkulator!$P$18/100))</f>
        <v>437900</v>
      </c>
      <c r="AL23" s="11">
        <f>AK23+(AK23*(Kalkulator!$P$18/100))</f>
        <v>437900</v>
      </c>
      <c r="AM23" s="11">
        <f>AL23+(AL23*(Kalkulator!$P$18/100))</f>
        <v>437900</v>
      </c>
      <c r="AN23" s="11">
        <f>AM23+(AM23*(Kalkulator!$P$18/100))</f>
        <v>437900</v>
      </c>
      <c r="AO23" s="11">
        <f>AN23+(AN23*(Kalkulator!$P$18/100))</f>
        <v>437900</v>
      </c>
      <c r="AP23" s="11">
        <f>AO23+(AO23*(Kalkulator!$P$18/100))</f>
        <v>437900</v>
      </c>
      <c r="AQ23" s="11">
        <f>AP23+(AP23*(Kalkulator!$P$18/100))</f>
        <v>437900</v>
      </c>
      <c r="AR23" s="11">
        <f>AQ23+(AQ23*(Kalkulator!$P$18/100))</f>
        <v>437900</v>
      </c>
      <c r="AS23" s="11">
        <f>AR23+(AR23*(Kalkulator!$P$18/100))</f>
        <v>437900</v>
      </c>
      <c r="AT23" s="11">
        <f>AS23+(AS23*(Kalkulator!$P$18/100))</f>
        <v>437900</v>
      </c>
      <c r="AU23" s="11">
        <f>AT23+(AT23*(Kalkulator!$P$18/100))</f>
        <v>437900</v>
      </c>
      <c r="AV23" s="11">
        <f>AU23+(AU23*(Kalkulator!$P$18/100))</f>
        <v>437900</v>
      </c>
      <c r="AW23" s="11">
        <f>AV23+(AV23*(Kalkulator!$P$18/100))</f>
        <v>437900</v>
      </c>
      <c r="AX23" s="11">
        <f>AW23+(AW23*(Kalkulator!$P$18/100))</f>
        <v>437900</v>
      </c>
      <c r="AY23" s="11">
        <f>AX23+(AX23*(Kalkulator!$P$18/100))</f>
        <v>437900</v>
      </c>
      <c r="AZ23" s="11">
        <f>AY23+(AY23*(Kalkulator!$P$18/100))</f>
        <v>437900</v>
      </c>
      <c r="BA23" s="11">
        <f>AZ23+(AZ23*(Kalkulator!$P$18/100))</f>
        <v>437900</v>
      </c>
      <c r="BB23" s="11">
        <f>BA23+(BA23*(Kalkulator!$P$18/100))</f>
        <v>437900</v>
      </c>
      <c r="BC23" s="11">
        <f>BB23+(BB23*(Kalkulator!$P$18/100))</f>
        <v>437900</v>
      </c>
      <c r="BD23" s="11">
        <f>BC23+(BC23*(Kalkulator!$P$18/100))</f>
        <v>437900</v>
      </c>
      <c r="BE23" s="11">
        <f>BD23+(BD23*(Kalkulator!$P$18/100))</f>
        <v>437900</v>
      </c>
      <c r="BF23" s="11">
        <f>BE23+(BE23*(Kalkulator!$P$18/100))</f>
        <v>437900</v>
      </c>
      <c r="BG23" s="11">
        <f>BF23+(BF23*(Kalkulator!$P$18/100))</f>
        <v>437900</v>
      </c>
      <c r="BH23" s="11">
        <f>BG23+(BG23*(Kalkulator!$P$18/100))</f>
        <v>437900</v>
      </c>
      <c r="BI23" s="11">
        <f>BH23+(BH23*(Kalkulator!$P$18/100))</f>
        <v>437900</v>
      </c>
      <c r="BJ23" s="11">
        <f>BI23+(BI23*(Kalkulator!$P$18/100))</f>
        <v>437900</v>
      </c>
      <c r="BK23" s="11">
        <f>BJ23+(BJ23*(Kalkulator!$P$18/100))</f>
        <v>437900</v>
      </c>
      <c r="BL23" s="11">
        <f>BK23+(BK23*(Kalkulator!$P$18/100))</f>
        <v>437900</v>
      </c>
      <c r="BM23" s="11">
        <f>BL23+(BL23*(Kalkulator!$P$18/100))</f>
        <v>437900</v>
      </c>
      <c r="BN23" s="11">
        <f>BM23+(BM23*(Kalkulator!$P$18/100))</f>
        <v>437900</v>
      </c>
      <c r="BO23" s="11">
        <f>BN23+(BN23*(Kalkulator!$P$18/100))</f>
        <v>437900</v>
      </c>
      <c r="BP23" s="11">
        <f>BO23+(BO23*(Kalkulator!$P$18/100))</f>
        <v>437900</v>
      </c>
      <c r="BQ23" s="11">
        <f>BP23+(BP23*(Kalkulator!$P$18/100))</f>
        <v>437900</v>
      </c>
      <c r="BR23" s="11">
        <f>BQ23+(BQ23*(Kalkulator!$P$18/100))</f>
        <v>437900</v>
      </c>
      <c r="BS23" s="11">
        <f>BR23+(BR23*(Kalkulator!$P$18/100))</f>
        <v>437900</v>
      </c>
      <c r="BT23" s="11">
        <f>BS23+(BS23*(Kalkulator!$P$18/100))</f>
        <v>437900</v>
      </c>
      <c r="BU23" s="11">
        <f>BT23+(BT23*(Kalkulator!$P$18/100))</f>
        <v>437900</v>
      </c>
      <c r="BV23" s="11">
        <f>BU23+(BU23*(Kalkulator!$P$18/100))</f>
        <v>437900</v>
      </c>
      <c r="BW23" s="11">
        <f>BV23+(BV23*(Kalkulator!$P$18/100))</f>
        <v>437900</v>
      </c>
      <c r="BX23" s="11">
        <f>BW23+(BW23*(Kalkulator!$P$18/100))</f>
        <v>437900</v>
      </c>
      <c r="BY23" s="11">
        <f>BX23+(BX23*(Kalkulator!$P$18/100))</f>
        <v>437900</v>
      </c>
      <c r="BZ23" s="11">
        <f>BY23+(BY23*(Kalkulator!$P$18/100))</f>
        <v>437900</v>
      </c>
      <c r="CA23" s="11">
        <f>BZ23+(BZ23*(Kalkulator!$P$18/100))</f>
        <v>437900</v>
      </c>
      <c r="CB23" s="11">
        <f>CA23+(CA23*(Kalkulator!$P$18/100))</f>
        <v>437900</v>
      </c>
      <c r="CC23" s="11">
        <f>CB23+(CB23*(Kalkulator!$P$18/100))</f>
        <v>437900</v>
      </c>
      <c r="CD23" s="11">
        <f>CC23+(CC23*(Kalkulator!$P$18/100))</f>
        <v>437900</v>
      </c>
      <c r="CE23" s="11">
        <f>CD23+(CD23*(Kalkulator!$P$18/100))</f>
        <v>437900</v>
      </c>
      <c r="CF23" s="11">
        <f>CE23+(CE23*(Kalkulator!$P$18/100))</f>
        <v>437900</v>
      </c>
      <c r="CG23" s="11">
        <f>CF23+(CF23*(Kalkulator!$P$18/100))</f>
        <v>437900</v>
      </c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</row>
    <row r="24" spans="1:147">
      <c r="A24" s="7">
        <v>41</v>
      </c>
      <c r="B24" s="15">
        <v>268100</v>
      </c>
      <c r="C24" s="18">
        <v>278100</v>
      </c>
      <c r="D24" s="15">
        <v>278100</v>
      </c>
      <c r="E24" s="18">
        <v>278100</v>
      </c>
      <c r="F24" s="15">
        <v>285300</v>
      </c>
      <c r="G24" s="18">
        <v>294100</v>
      </c>
      <c r="H24" s="15">
        <v>294100</v>
      </c>
      <c r="I24" s="18">
        <v>301700</v>
      </c>
      <c r="J24" s="15">
        <v>301700</v>
      </c>
      <c r="K24" s="18">
        <v>310700</v>
      </c>
      <c r="L24" s="15">
        <v>315000</v>
      </c>
      <c r="M24" s="18">
        <v>331000</v>
      </c>
      <c r="N24" s="15">
        <v>333400</v>
      </c>
      <c r="O24" s="18">
        <v>343100</v>
      </c>
      <c r="P24" s="15">
        <v>350500</v>
      </c>
      <c r="Q24" s="18">
        <v>362500</v>
      </c>
      <c r="R24" s="15">
        <v>367000</v>
      </c>
      <c r="S24" s="18">
        <v>374700</v>
      </c>
      <c r="T24" s="15">
        <v>375400</v>
      </c>
      <c r="U24" s="18">
        <v>379700</v>
      </c>
      <c r="V24" s="15">
        <v>381000</v>
      </c>
      <c r="W24" s="18">
        <v>386100</v>
      </c>
      <c r="X24" s="15">
        <v>391300</v>
      </c>
      <c r="Y24" s="18">
        <v>393000</v>
      </c>
      <c r="Z24" s="15">
        <v>402000</v>
      </c>
      <c r="AA24" s="18">
        <v>412000</v>
      </c>
      <c r="AB24" s="15">
        <v>443000</v>
      </c>
      <c r="AC24" s="11">
        <f>AB24+(AB24*(Kalkulator!$P$18/100))</f>
        <v>443000</v>
      </c>
      <c r="AD24" s="11">
        <f>AC24+(AC24*(Kalkulator!$P$18/100))</f>
        <v>443000</v>
      </c>
      <c r="AE24" s="11">
        <f>AD24+(AD24*(Kalkulator!$P$18/100))</f>
        <v>443000</v>
      </c>
      <c r="AF24" s="11">
        <f>AE24+(AE24*(Kalkulator!$P$18/100))</f>
        <v>443000</v>
      </c>
      <c r="AG24" s="11">
        <f>AF24+(AF24*(Kalkulator!$P$18/100))</f>
        <v>443000</v>
      </c>
      <c r="AH24" s="11">
        <f>AG24+(AG24*(Kalkulator!$P$18/100))</f>
        <v>443000</v>
      </c>
      <c r="AI24" s="11">
        <f>AH24+(AH24*(Kalkulator!$P$18/100))</f>
        <v>443000</v>
      </c>
      <c r="AJ24" s="11">
        <f>AI24+(AI24*(Kalkulator!$P$18/100))</f>
        <v>443000</v>
      </c>
      <c r="AK24" s="11">
        <f>AJ24+(AJ24*(Kalkulator!$P$18/100))</f>
        <v>443000</v>
      </c>
      <c r="AL24" s="11">
        <f>AK24+(AK24*(Kalkulator!$P$18/100))</f>
        <v>443000</v>
      </c>
      <c r="AM24" s="11">
        <f>AL24+(AL24*(Kalkulator!$P$18/100))</f>
        <v>443000</v>
      </c>
      <c r="AN24" s="11">
        <f>AM24+(AM24*(Kalkulator!$P$18/100))</f>
        <v>443000</v>
      </c>
      <c r="AO24" s="11">
        <f>AN24+(AN24*(Kalkulator!$P$18/100))</f>
        <v>443000</v>
      </c>
      <c r="AP24" s="11">
        <f>AO24+(AO24*(Kalkulator!$P$18/100))</f>
        <v>443000</v>
      </c>
      <c r="AQ24" s="11">
        <f>AP24+(AP24*(Kalkulator!$P$18/100))</f>
        <v>443000</v>
      </c>
      <c r="AR24" s="11">
        <f>AQ24+(AQ24*(Kalkulator!$P$18/100))</f>
        <v>443000</v>
      </c>
      <c r="AS24" s="11">
        <f>AR24+(AR24*(Kalkulator!$P$18/100))</f>
        <v>443000</v>
      </c>
      <c r="AT24" s="11">
        <f>AS24+(AS24*(Kalkulator!$P$18/100))</f>
        <v>443000</v>
      </c>
      <c r="AU24" s="11">
        <f>AT24+(AT24*(Kalkulator!$P$18/100))</f>
        <v>443000</v>
      </c>
      <c r="AV24" s="11">
        <f>AU24+(AU24*(Kalkulator!$P$18/100))</f>
        <v>443000</v>
      </c>
      <c r="AW24" s="11">
        <f>AV24+(AV24*(Kalkulator!$P$18/100))</f>
        <v>443000</v>
      </c>
      <c r="AX24" s="11">
        <f>AW24+(AW24*(Kalkulator!$P$18/100))</f>
        <v>443000</v>
      </c>
      <c r="AY24" s="11">
        <f>AX24+(AX24*(Kalkulator!$P$18/100))</f>
        <v>443000</v>
      </c>
      <c r="AZ24" s="11">
        <f>AY24+(AY24*(Kalkulator!$P$18/100))</f>
        <v>443000</v>
      </c>
      <c r="BA24" s="11">
        <f>AZ24+(AZ24*(Kalkulator!$P$18/100))</f>
        <v>443000</v>
      </c>
      <c r="BB24" s="11">
        <f>BA24+(BA24*(Kalkulator!$P$18/100))</f>
        <v>443000</v>
      </c>
      <c r="BC24" s="11">
        <f>BB24+(BB24*(Kalkulator!$P$18/100))</f>
        <v>443000</v>
      </c>
      <c r="BD24" s="11">
        <f>BC24+(BC24*(Kalkulator!$P$18/100))</f>
        <v>443000</v>
      </c>
      <c r="BE24" s="11">
        <f>BD24+(BD24*(Kalkulator!$P$18/100))</f>
        <v>443000</v>
      </c>
      <c r="BF24" s="11">
        <f>BE24+(BE24*(Kalkulator!$P$18/100))</f>
        <v>443000</v>
      </c>
      <c r="BG24" s="11">
        <f>BF24+(BF24*(Kalkulator!$P$18/100))</f>
        <v>443000</v>
      </c>
      <c r="BH24" s="11">
        <f>BG24+(BG24*(Kalkulator!$P$18/100))</f>
        <v>443000</v>
      </c>
      <c r="BI24" s="11">
        <f>BH24+(BH24*(Kalkulator!$P$18/100))</f>
        <v>443000</v>
      </c>
      <c r="BJ24" s="11">
        <f>BI24+(BI24*(Kalkulator!$P$18/100))</f>
        <v>443000</v>
      </c>
      <c r="BK24" s="11">
        <f>BJ24+(BJ24*(Kalkulator!$P$18/100))</f>
        <v>443000</v>
      </c>
      <c r="BL24" s="11">
        <f>BK24+(BK24*(Kalkulator!$P$18/100))</f>
        <v>443000</v>
      </c>
      <c r="BM24" s="11">
        <f>BL24+(BL24*(Kalkulator!$P$18/100))</f>
        <v>443000</v>
      </c>
      <c r="BN24" s="11">
        <f>BM24+(BM24*(Kalkulator!$P$18/100))</f>
        <v>443000</v>
      </c>
      <c r="BO24" s="11">
        <f>BN24+(BN24*(Kalkulator!$P$18/100))</f>
        <v>443000</v>
      </c>
      <c r="BP24" s="11">
        <f>BO24+(BO24*(Kalkulator!$P$18/100))</f>
        <v>443000</v>
      </c>
      <c r="BQ24" s="11">
        <f>BP24+(BP24*(Kalkulator!$P$18/100))</f>
        <v>443000</v>
      </c>
      <c r="BR24" s="11">
        <f>BQ24+(BQ24*(Kalkulator!$P$18/100))</f>
        <v>443000</v>
      </c>
      <c r="BS24" s="11">
        <f>BR24+(BR24*(Kalkulator!$P$18/100))</f>
        <v>443000</v>
      </c>
      <c r="BT24" s="11">
        <f>BS24+(BS24*(Kalkulator!$P$18/100))</f>
        <v>443000</v>
      </c>
      <c r="BU24" s="11">
        <f>BT24+(BT24*(Kalkulator!$P$18/100))</f>
        <v>443000</v>
      </c>
      <c r="BV24" s="11">
        <f>BU24+(BU24*(Kalkulator!$P$18/100))</f>
        <v>443000</v>
      </c>
      <c r="BW24" s="11">
        <f>BV24+(BV24*(Kalkulator!$P$18/100))</f>
        <v>443000</v>
      </c>
      <c r="BX24" s="11">
        <f>BW24+(BW24*(Kalkulator!$P$18/100))</f>
        <v>443000</v>
      </c>
      <c r="BY24" s="11">
        <f>BX24+(BX24*(Kalkulator!$P$18/100))</f>
        <v>443000</v>
      </c>
      <c r="BZ24" s="11">
        <f>BY24+(BY24*(Kalkulator!$P$18/100))</f>
        <v>443000</v>
      </c>
      <c r="CA24" s="11">
        <f>BZ24+(BZ24*(Kalkulator!$P$18/100))</f>
        <v>443000</v>
      </c>
      <c r="CB24" s="11">
        <f>CA24+(CA24*(Kalkulator!$P$18/100))</f>
        <v>443000</v>
      </c>
      <c r="CC24" s="11">
        <f>CB24+(CB24*(Kalkulator!$P$18/100))</f>
        <v>443000</v>
      </c>
      <c r="CD24" s="11">
        <f>CC24+(CC24*(Kalkulator!$P$18/100))</f>
        <v>443000</v>
      </c>
      <c r="CE24" s="11">
        <f>CD24+(CD24*(Kalkulator!$P$18/100))</f>
        <v>443000</v>
      </c>
      <c r="CF24" s="11">
        <f>CE24+(CE24*(Kalkulator!$P$18/100))</f>
        <v>443000</v>
      </c>
      <c r="CG24" s="11">
        <f>CF24+(CF24*(Kalkulator!$P$18/100))</f>
        <v>443000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</row>
    <row r="25" spans="1:147">
      <c r="A25" s="7">
        <v>42</v>
      </c>
      <c r="B25" s="15">
        <v>273100</v>
      </c>
      <c r="C25" s="18">
        <v>283100</v>
      </c>
      <c r="D25" s="15">
        <v>283100</v>
      </c>
      <c r="E25" s="18">
        <v>283100</v>
      </c>
      <c r="F25" s="15">
        <v>290300</v>
      </c>
      <c r="G25" s="18">
        <v>299300</v>
      </c>
      <c r="H25" s="15">
        <v>299300</v>
      </c>
      <c r="I25" s="18">
        <v>307100</v>
      </c>
      <c r="J25" s="15">
        <v>307100</v>
      </c>
      <c r="K25" s="18">
        <v>316200</v>
      </c>
      <c r="L25" s="15">
        <v>320500</v>
      </c>
      <c r="M25" s="18">
        <v>336500</v>
      </c>
      <c r="N25" s="15">
        <v>338900</v>
      </c>
      <c r="O25" s="18">
        <v>348600</v>
      </c>
      <c r="P25" s="15">
        <v>356000</v>
      </c>
      <c r="Q25" s="18">
        <v>368000</v>
      </c>
      <c r="R25" s="15">
        <v>372500</v>
      </c>
      <c r="S25" s="18">
        <v>380300</v>
      </c>
      <c r="T25" s="15">
        <v>381000</v>
      </c>
      <c r="U25" s="18">
        <v>385400</v>
      </c>
      <c r="V25" s="15">
        <v>386700</v>
      </c>
      <c r="W25" s="18">
        <v>391800</v>
      </c>
      <c r="X25" s="15">
        <v>397100</v>
      </c>
      <c r="Y25" s="18">
        <v>398800</v>
      </c>
      <c r="Z25" s="15">
        <v>407900</v>
      </c>
      <c r="AA25" s="18">
        <v>417900</v>
      </c>
      <c r="AB25" s="15">
        <v>448900</v>
      </c>
      <c r="AC25" s="11">
        <f>AB25+(AB25*(Kalkulator!$P$18/100))</f>
        <v>448900</v>
      </c>
      <c r="AD25" s="11">
        <f>AC25+(AC25*(Kalkulator!$P$18/100))</f>
        <v>448900</v>
      </c>
      <c r="AE25" s="11">
        <f>AD25+(AD25*(Kalkulator!$P$18/100))</f>
        <v>448900</v>
      </c>
      <c r="AF25" s="11">
        <f>AE25+(AE25*(Kalkulator!$P$18/100))</f>
        <v>448900</v>
      </c>
      <c r="AG25" s="11">
        <f>AF25+(AF25*(Kalkulator!$P$18/100))</f>
        <v>448900</v>
      </c>
      <c r="AH25" s="11">
        <f>AG25+(AG25*(Kalkulator!$P$18/100))</f>
        <v>448900</v>
      </c>
      <c r="AI25" s="11">
        <f>AH25+(AH25*(Kalkulator!$P$18/100))</f>
        <v>448900</v>
      </c>
      <c r="AJ25" s="11">
        <f>AI25+(AI25*(Kalkulator!$P$18/100))</f>
        <v>448900</v>
      </c>
      <c r="AK25" s="11">
        <f>AJ25+(AJ25*(Kalkulator!$P$18/100))</f>
        <v>448900</v>
      </c>
      <c r="AL25" s="11">
        <f>AK25+(AK25*(Kalkulator!$P$18/100))</f>
        <v>448900</v>
      </c>
      <c r="AM25" s="11">
        <f>AL25+(AL25*(Kalkulator!$P$18/100))</f>
        <v>448900</v>
      </c>
      <c r="AN25" s="11">
        <f>AM25+(AM25*(Kalkulator!$P$18/100))</f>
        <v>448900</v>
      </c>
      <c r="AO25" s="11">
        <f>AN25+(AN25*(Kalkulator!$P$18/100))</f>
        <v>448900</v>
      </c>
      <c r="AP25" s="11">
        <f>AO25+(AO25*(Kalkulator!$P$18/100))</f>
        <v>448900</v>
      </c>
      <c r="AQ25" s="11">
        <f>AP25+(AP25*(Kalkulator!$P$18/100))</f>
        <v>448900</v>
      </c>
      <c r="AR25" s="11">
        <f>AQ25+(AQ25*(Kalkulator!$P$18/100))</f>
        <v>448900</v>
      </c>
      <c r="AS25" s="11">
        <f>AR25+(AR25*(Kalkulator!$P$18/100))</f>
        <v>448900</v>
      </c>
      <c r="AT25" s="11">
        <f>AS25+(AS25*(Kalkulator!$P$18/100))</f>
        <v>448900</v>
      </c>
      <c r="AU25" s="11">
        <f>AT25+(AT25*(Kalkulator!$P$18/100))</f>
        <v>448900</v>
      </c>
      <c r="AV25" s="11">
        <f>AU25+(AU25*(Kalkulator!$P$18/100))</f>
        <v>448900</v>
      </c>
      <c r="AW25" s="11">
        <f>AV25+(AV25*(Kalkulator!$P$18/100))</f>
        <v>448900</v>
      </c>
      <c r="AX25" s="11">
        <f>AW25+(AW25*(Kalkulator!$P$18/100))</f>
        <v>448900</v>
      </c>
      <c r="AY25" s="11">
        <f>AX25+(AX25*(Kalkulator!$P$18/100))</f>
        <v>448900</v>
      </c>
      <c r="AZ25" s="11">
        <f>AY25+(AY25*(Kalkulator!$P$18/100))</f>
        <v>448900</v>
      </c>
      <c r="BA25" s="11">
        <f>AZ25+(AZ25*(Kalkulator!$P$18/100))</f>
        <v>448900</v>
      </c>
      <c r="BB25" s="11">
        <f>BA25+(BA25*(Kalkulator!$P$18/100))</f>
        <v>448900</v>
      </c>
      <c r="BC25" s="11">
        <f>BB25+(BB25*(Kalkulator!$P$18/100))</f>
        <v>448900</v>
      </c>
      <c r="BD25" s="11">
        <f>BC25+(BC25*(Kalkulator!$P$18/100))</f>
        <v>448900</v>
      </c>
      <c r="BE25" s="11">
        <f>BD25+(BD25*(Kalkulator!$P$18/100))</f>
        <v>448900</v>
      </c>
      <c r="BF25" s="11">
        <f>BE25+(BE25*(Kalkulator!$P$18/100))</f>
        <v>448900</v>
      </c>
      <c r="BG25" s="11">
        <f>BF25+(BF25*(Kalkulator!$P$18/100))</f>
        <v>448900</v>
      </c>
      <c r="BH25" s="11">
        <f>BG25+(BG25*(Kalkulator!$P$18/100))</f>
        <v>448900</v>
      </c>
      <c r="BI25" s="11">
        <f>BH25+(BH25*(Kalkulator!$P$18/100))</f>
        <v>448900</v>
      </c>
      <c r="BJ25" s="11">
        <f>BI25+(BI25*(Kalkulator!$P$18/100))</f>
        <v>448900</v>
      </c>
      <c r="BK25" s="11">
        <f>BJ25+(BJ25*(Kalkulator!$P$18/100))</f>
        <v>448900</v>
      </c>
      <c r="BL25" s="11">
        <f>BK25+(BK25*(Kalkulator!$P$18/100))</f>
        <v>448900</v>
      </c>
      <c r="BM25" s="11">
        <f>BL25+(BL25*(Kalkulator!$P$18/100))</f>
        <v>448900</v>
      </c>
      <c r="BN25" s="11">
        <f>BM25+(BM25*(Kalkulator!$P$18/100))</f>
        <v>448900</v>
      </c>
      <c r="BO25" s="11">
        <f>BN25+(BN25*(Kalkulator!$P$18/100))</f>
        <v>448900</v>
      </c>
      <c r="BP25" s="11">
        <f>BO25+(BO25*(Kalkulator!$P$18/100))</f>
        <v>448900</v>
      </c>
      <c r="BQ25" s="11">
        <f>BP25+(BP25*(Kalkulator!$P$18/100))</f>
        <v>448900</v>
      </c>
      <c r="BR25" s="11">
        <f>BQ25+(BQ25*(Kalkulator!$P$18/100))</f>
        <v>448900</v>
      </c>
      <c r="BS25" s="11">
        <f>BR25+(BR25*(Kalkulator!$P$18/100))</f>
        <v>448900</v>
      </c>
      <c r="BT25" s="11">
        <f>BS25+(BS25*(Kalkulator!$P$18/100))</f>
        <v>448900</v>
      </c>
      <c r="BU25" s="11">
        <f>BT25+(BT25*(Kalkulator!$P$18/100))</f>
        <v>448900</v>
      </c>
      <c r="BV25" s="11">
        <f>BU25+(BU25*(Kalkulator!$P$18/100))</f>
        <v>448900</v>
      </c>
      <c r="BW25" s="11">
        <f>BV25+(BV25*(Kalkulator!$P$18/100))</f>
        <v>448900</v>
      </c>
      <c r="BX25" s="11">
        <f>BW25+(BW25*(Kalkulator!$P$18/100))</f>
        <v>448900</v>
      </c>
      <c r="BY25" s="11">
        <f>BX25+(BX25*(Kalkulator!$P$18/100))</f>
        <v>448900</v>
      </c>
      <c r="BZ25" s="11">
        <f>BY25+(BY25*(Kalkulator!$P$18/100))</f>
        <v>448900</v>
      </c>
      <c r="CA25" s="11">
        <f>BZ25+(BZ25*(Kalkulator!$P$18/100))</f>
        <v>448900</v>
      </c>
      <c r="CB25" s="11">
        <f>CA25+(CA25*(Kalkulator!$P$18/100))</f>
        <v>448900</v>
      </c>
      <c r="CC25" s="11">
        <f>CB25+(CB25*(Kalkulator!$P$18/100))</f>
        <v>448900</v>
      </c>
      <c r="CD25" s="11">
        <f>CC25+(CC25*(Kalkulator!$P$18/100))</f>
        <v>448900</v>
      </c>
      <c r="CE25" s="11">
        <f>CD25+(CD25*(Kalkulator!$P$18/100))</f>
        <v>448900</v>
      </c>
      <c r="CF25" s="11">
        <f>CE25+(CE25*(Kalkulator!$P$18/100))</f>
        <v>448900</v>
      </c>
      <c r="CG25" s="11">
        <f>CF25+(CF25*(Kalkulator!$P$18/100))</f>
        <v>448900</v>
      </c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</row>
    <row r="26" spans="1:147">
      <c r="A26" s="7">
        <v>43</v>
      </c>
      <c r="B26" s="15">
        <v>278000</v>
      </c>
      <c r="C26" s="18">
        <v>288000</v>
      </c>
      <c r="D26" s="15">
        <v>288000</v>
      </c>
      <c r="E26" s="18">
        <v>288000</v>
      </c>
      <c r="F26" s="15">
        <v>295200</v>
      </c>
      <c r="G26" s="18">
        <v>304400</v>
      </c>
      <c r="H26" s="15">
        <v>304400</v>
      </c>
      <c r="I26" s="18">
        <v>312300</v>
      </c>
      <c r="J26" s="15">
        <v>312300</v>
      </c>
      <c r="K26" s="18">
        <v>321500</v>
      </c>
      <c r="L26" s="15">
        <v>325800</v>
      </c>
      <c r="M26" s="18">
        <v>341800</v>
      </c>
      <c r="N26" s="15">
        <v>344200</v>
      </c>
      <c r="O26" s="18">
        <v>353900</v>
      </c>
      <c r="P26" s="15">
        <v>361300</v>
      </c>
      <c r="Q26" s="18">
        <v>373300</v>
      </c>
      <c r="R26" s="15">
        <v>377800</v>
      </c>
      <c r="S26" s="18">
        <v>385700</v>
      </c>
      <c r="T26" s="15">
        <v>386400</v>
      </c>
      <c r="U26" s="18">
        <v>390800</v>
      </c>
      <c r="V26" s="15">
        <v>392100</v>
      </c>
      <c r="W26" s="18">
        <v>397200</v>
      </c>
      <c r="X26" s="15">
        <v>402600</v>
      </c>
      <c r="Y26" s="18">
        <v>404400</v>
      </c>
      <c r="Z26" s="15">
        <v>413500</v>
      </c>
      <c r="AA26" s="18">
        <v>424500</v>
      </c>
      <c r="AB26" s="15">
        <v>454500</v>
      </c>
      <c r="AC26" s="11">
        <f>AB26+(AB26*(Kalkulator!$P$18/100))</f>
        <v>454500</v>
      </c>
      <c r="AD26" s="11">
        <f>AC26+(AC26*(Kalkulator!$P$18/100))</f>
        <v>454500</v>
      </c>
      <c r="AE26" s="11">
        <f>AD26+(AD26*(Kalkulator!$P$18/100))</f>
        <v>454500</v>
      </c>
      <c r="AF26" s="11">
        <f>AE26+(AE26*(Kalkulator!$P$18/100))</f>
        <v>454500</v>
      </c>
      <c r="AG26" s="11">
        <f>AF26+(AF26*(Kalkulator!$P$18/100))</f>
        <v>454500</v>
      </c>
      <c r="AH26" s="11">
        <f>AG26+(AG26*(Kalkulator!$P$18/100))</f>
        <v>454500</v>
      </c>
      <c r="AI26" s="11">
        <f>AH26+(AH26*(Kalkulator!$P$18/100))</f>
        <v>454500</v>
      </c>
      <c r="AJ26" s="11">
        <f>AI26+(AI26*(Kalkulator!$P$18/100))</f>
        <v>454500</v>
      </c>
      <c r="AK26" s="11">
        <f>AJ26+(AJ26*(Kalkulator!$P$18/100))</f>
        <v>454500</v>
      </c>
      <c r="AL26" s="11">
        <f>AK26+(AK26*(Kalkulator!$P$18/100))</f>
        <v>454500</v>
      </c>
      <c r="AM26" s="11">
        <f>AL26+(AL26*(Kalkulator!$P$18/100))</f>
        <v>454500</v>
      </c>
      <c r="AN26" s="11">
        <f>AM26+(AM26*(Kalkulator!$P$18/100))</f>
        <v>454500</v>
      </c>
      <c r="AO26" s="11">
        <f>AN26+(AN26*(Kalkulator!$P$18/100))</f>
        <v>454500</v>
      </c>
      <c r="AP26" s="11">
        <f>AO26+(AO26*(Kalkulator!$P$18/100))</f>
        <v>454500</v>
      </c>
      <c r="AQ26" s="11">
        <f>AP26+(AP26*(Kalkulator!$P$18/100))</f>
        <v>454500</v>
      </c>
      <c r="AR26" s="11">
        <f>AQ26+(AQ26*(Kalkulator!$P$18/100))</f>
        <v>454500</v>
      </c>
      <c r="AS26" s="11">
        <f>AR26+(AR26*(Kalkulator!$P$18/100))</f>
        <v>454500</v>
      </c>
      <c r="AT26" s="11">
        <f>AS26+(AS26*(Kalkulator!$P$18/100))</f>
        <v>454500</v>
      </c>
      <c r="AU26" s="11">
        <f>AT26+(AT26*(Kalkulator!$P$18/100))</f>
        <v>454500</v>
      </c>
      <c r="AV26" s="11">
        <f>AU26+(AU26*(Kalkulator!$P$18/100))</f>
        <v>454500</v>
      </c>
      <c r="AW26" s="11">
        <f>AV26+(AV26*(Kalkulator!$P$18/100))</f>
        <v>454500</v>
      </c>
      <c r="AX26" s="11">
        <f>AW26+(AW26*(Kalkulator!$P$18/100))</f>
        <v>454500</v>
      </c>
      <c r="AY26" s="11">
        <f>AX26+(AX26*(Kalkulator!$P$18/100))</f>
        <v>454500</v>
      </c>
      <c r="AZ26" s="11">
        <f>AY26+(AY26*(Kalkulator!$P$18/100))</f>
        <v>454500</v>
      </c>
      <c r="BA26" s="11">
        <f>AZ26+(AZ26*(Kalkulator!$P$18/100))</f>
        <v>454500</v>
      </c>
      <c r="BB26" s="11">
        <f>BA26+(BA26*(Kalkulator!$P$18/100))</f>
        <v>454500</v>
      </c>
      <c r="BC26" s="11">
        <f>BB26+(BB26*(Kalkulator!$P$18/100))</f>
        <v>454500</v>
      </c>
      <c r="BD26" s="11">
        <f>BC26+(BC26*(Kalkulator!$P$18/100))</f>
        <v>454500</v>
      </c>
      <c r="BE26" s="11">
        <f>BD26+(BD26*(Kalkulator!$P$18/100))</f>
        <v>454500</v>
      </c>
      <c r="BF26" s="11">
        <f>BE26+(BE26*(Kalkulator!$P$18/100))</f>
        <v>454500</v>
      </c>
      <c r="BG26" s="11">
        <f>BF26+(BF26*(Kalkulator!$P$18/100))</f>
        <v>454500</v>
      </c>
      <c r="BH26" s="11">
        <f>BG26+(BG26*(Kalkulator!$P$18/100))</f>
        <v>454500</v>
      </c>
      <c r="BI26" s="11">
        <f>BH26+(BH26*(Kalkulator!$P$18/100))</f>
        <v>454500</v>
      </c>
      <c r="BJ26" s="11">
        <f>BI26+(BI26*(Kalkulator!$P$18/100))</f>
        <v>454500</v>
      </c>
      <c r="BK26" s="11">
        <f>BJ26+(BJ26*(Kalkulator!$P$18/100))</f>
        <v>454500</v>
      </c>
      <c r="BL26" s="11">
        <f>BK26+(BK26*(Kalkulator!$P$18/100))</f>
        <v>454500</v>
      </c>
      <c r="BM26" s="11">
        <f>BL26+(BL26*(Kalkulator!$P$18/100))</f>
        <v>454500</v>
      </c>
      <c r="BN26" s="11">
        <f>BM26+(BM26*(Kalkulator!$P$18/100))</f>
        <v>454500</v>
      </c>
      <c r="BO26" s="11">
        <f>BN26+(BN26*(Kalkulator!$P$18/100))</f>
        <v>454500</v>
      </c>
      <c r="BP26" s="11">
        <f>BO26+(BO26*(Kalkulator!$P$18/100))</f>
        <v>454500</v>
      </c>
      <c r="BQ26" s="11">
        <f>BP26+(BP26*(Kalkulator!$P$18/100))</f>
        <v>454500</v>
      </c>
      <c r="BR26" s="11">
        <f>BQ26+(BQ26*(Kalkulator!$P$18/100))</f>
        <v>454500</v>
      </c>
      <c r="BS26" s="11">
        <f>BR26+(BR26*(Kalkulator!$P$18/100))</f>
        <v>454500</v>
      </c>
      <c r="BT26" s="11">
        <f>BS26+(BS26*(Kalkulator!$P$18/100))</f>
        <v>454500</v>
      </c>
      <c r="BU26" s="11">
        <f>BT26+(BT26*(Kalkulator!$P$18/100))</f>
        <v>454500</v>
      </c>
      <c r="BV26" s="11">
        <f>BU26+(BU26*(Kalkulator!$P$18/100))</f>
        <v>454500</v>
      </c>
      <c r="BW26" s="11">
        <f>BV26+(BV26*(Kalkulator!$P$18/100))</f>
        <v>454500</v>
      </c>
      <c r="BX26" s="11">
        <f>BW26+(BW26*(Kalkulator!$P$18/100))</f>
        <v>454500</v>
      </c>
      <c r="BY26" s="11">
        <f>BX26+(BX26*(Kalkulator!$P$18/100))</f>
        <v>454500</v>
      </c>
      <c r="BZ26" s="11">
        <f>BY26+(BY26*(Kalkulator!$P$18/100))</f>
        <v>454500</v>
      </c>
      <c r="CA26" s="11">
        <f>BZ26+(BZ26*(Kalkulator!$P$18/100))</f>
        <v>454500</v>
      </c>
      <c r="CB26" s="11">
        <f>CA26+(CA26*(Kalkulator!$P$18/100))</f>
        <v>454500</v>
      </c>
      <c r="CC26" s="11">
        <f>CB26+(CB26*(Kalkulator!$P$18/100))</f>
        <v>454500</v>
      </c>
      <c r="CD26" s="11">
        <f>CC26+(CC26*(Kalkulator!$P$18/100))</f>
        <v>454500</v>
      </c>
      <c r="CE26" s="11">
        <f>CD26+(CD26*(Kalkulator!$P$18/100))</f>
        <v>454500</v>
      </c>
      <c r="CF26" s="11">
        <f>CE26+(CE26*(Kalkulator!$P$18/100))</f>
        <v>454500</v>
      </c>
      <c r="CG26" s="11">
        <f>CF26+(CF26*(Kalkulator!$P$18/100))</f>
        <v>454500</v>
      </c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</row>
    <row r="27" spans="1:147">
      <c r="A27" s="7">
        <v>44</v>
      </c>
      <c r="B27" s="15">
        <v>283200</v>
      </c>
      <c r="C27" s="18">
        <v>293200</v>
      </c>
      <c r="D27" s="15">
        <v>293200</v>
      </c>
      <c r="E27" s="18">
        <v>293200</v>
      </c>
      <c r="F27" s="15">
        <v>300400</v>
      </c>
      <c r="G27" s="18">
        <v>309700</v>
      </c>
      <c r="H27" s="15">
        <v>309700</v>
      </c>
      <c r="I27" s="18">
        <v>317800</v>
      </c>
      <c r="J27" s="15">
        <v>317800</v>
      </c>
      <c r="K27" s="18">
        <v>327200</v>
      </c>
      <c r="L27" s="15">
        <v>331600</v>
      </c>
      <c r="M27" s="18">
        <v>347600</v>
      </c>
      <c r="N27" s="15">
        <v>350000</v>
      </c>
      <c r="O27" s="18">
        <v>359700</v>
      </c>
      <c r="P27" s="15">
        <v>367100</v>
      </c>
      <c r="Q27" s="18">
        <v>379100</v>
      </c>
      <c r="R27" s="15">
        <v>383600</v>
      </c>
      <c r="S27" s="18">
        <v>391600</v>
      </c>
      <c r="T27" s="15">
        <v>392300</v>
      </c>
      <c r="U27" s="18">
        <v>396800</v>
      </c>
      <c r="V27" s="15">
        <v>398100</v>
      </c>
      <c r="W27" s="18">
        <v>403200</v>
      </c>
      <c r="X27" s="15">
        <v>408600</v>
      </c>
      <c r="Y27" s="18">
        <v>410400</v>
      </c>
      <c r="Z27" s="15">
        <v>419600</v>
      </c>
      <c r="AA27" s="18">
        <v>429600</v>
      </c>
      <c r="AB27" s="15">
        <v>460600</v>
      </c>
      <c r="AC27" s="11">
        <f>AB27+(AB27*(Kalkulator!$P$18/100))</f>
        <v>460600</v>
      </c>
      <c r="AD27" s="11">
        <f>AC27+(AC27*(Kalkulator!$P$18/100))</f>
        <v>460600</v>
      </c>
      <c r="AE27" s="11">
        <f>AD27+(AD27*(Kalkulator!$P$18/100))</f>
        <v>460600</v>
      </c>
      <c r="AF27" s="11">
        <f>AE27+(AE27*(Kalkulator!$P$18/100))</f>
        <v>460600</v>
      </c>
      <c r="AG27" s="11">
        <f>AF27+(AF27*(Kalkulator!$P$18/100))</f>
        <v>460600</v>
      </c>
      <c r="AH27" s="11">
        <f>AG27+(AG27*(Kalkulator!$P$18/100))</f>
        <v>460600</v>
      </c>
      <c r="AI27" s="11">
        <f>AH27+(AH27*(Kalkulator!$P$18/100))</f>
        <v>460600</v>
      </c>
      <c r="AJ27" s="11">
        <f>AI27+(AI27*(Kalkulator!$P$18/100))</f>
        <v>460600</v>
      </c>
      <c r="AK27" s="11">
        <f>AJ27+(AJ27*(Kalkulator!$P$18/100))</f>
        <v>460600</v>
      </c>
      <c r="AL27" s="11">
        <f>AK27+(AK27*(Kalkulator!$P$18/100))</f>
        <v>460600</v>
      </c>
      <c r="AM27" s="11">
        <f>AL27+(AL27*(Kalkulator!$P$18/100))</f>
        <v>460600</v>
      </c>
      <c r="AN27" s="11">
        <f>AM27+(AM27*(Kalkulator!$P$18/100))</f>
        <v>460600</v>
      </c>
      <c r="AO27" s="11">
        <f>AN27+(AN27*(Kalkulator!$P$18/100))</f>
        <v>460600</v>
      </c>
      <c r="AP27" s="11">
        <f>AO27+(AO27*(Kalkulator!$P$18/100))</f>
        <v>460600</v>
      </c>
      <c r="AQ27" s="11">
        <f>AP27+(AP27*(Kalkulator!$P$18/100))</f>
        <v>460600</v>
      </c>
      <c r="AR27" s="11">
        <f>AQ27+(AQ27*(Kalkulator!$P$18/100))</f>
        <v>460600</v>
      </c>
      <c r="AS27" s="11">
        <f>AR27+(AR27*(Kalkulator!$P$18/100))</f>
        <v>460600</v>
      </c>
      <c r="AT27" s="11">
        <f>AS27+(AS27*(Kalkulator!$P$18/100))</f>
        <v>460600</v>
      </c>
      <c r="AU27" s="11">
        <f>AT27+(AT27*(Kalkulator!$P$18/100))</f>
        <v>460600</v>
      </c>
      <c r="AV27" s="11">
        <f>AU27+(AU27*(Kalkulator!$P$18/100))</f>
        <v>460600</v>
      </c>
      <c r="AW27" s="11">
        <f>AV27+(AV27*(Kalkulator!$P$18/100))</f>
        <v>460600</v>
      </c>
      <c r="AX27" s="11">
        <f>AW27+(AW27*(Kalkulator!$P$18/100))</f>
        <v>460600</v>
      </c>
      <c r="AY27" s="11">
        <f>AX27+(AX27*(Kalkulator!$P$18/100))</f>
        <v>460600</v>
      </c>
      <c r="AZ27" s="11">
        <f>AY27+(AY27*(Kalkulator!$P$18/100))</f>
        <v>460600</v>
      </c>
      <c r="BA27" s="11">
        <f>AZ27+(AZ27*(Kalkulator!$P$18/100))</f>
        <v>460600</v>
      </c>
      <c r="BB27" s="11">
        <f>BA27+(BA27*(Kalkulator!$P$18/100))</f>
        <v>460600</v>
      </c>
      <c r="BC27" s="11">
        <f>BB27+(BB27*(Kalkulator!$P$18/100))</f>
        <v>460600</v>
      </c>
      <c r="BD27" s="11">
        <f>BC27+(BC27*(Kalkulator!$P$18/100))</f>
        <v>460600</v>
      </c>
      <c r="BE27" s="11">
        <f>BD27+(BD27*(Kalkulator!$P$18/100))</f>
        <v>460600</v>
      </c>
      <c r="BF27" s="11">
        <f>BE27+(BE27*(Kalkulator!$P$18/100))</f>
        <v>460600</v>
      </c>
      <c r="BG27" s="11">
        <f>BF27+(BF27*(Kalkulator!$P$18/100))</f>
        <v>460600</v>
      </c>
      <c r="BH27" s="11">
        <f>BG27+(BG27*(Kalkulator!$P$18/100))</f>
        <v>460600</v>
      </c>
      <c r="BI27" s="11">
        <f>BH27+(BH27*(Kalkulator!$P$18/100))</f>
        <v>460600</v>
      </c>
      <c r="BJ27" s="11">
        <f>BI27+(BI27*(Kalkulator!$P$18/100))</f>
        <v>460600</v>
      </c>
      <c r="BK27" s="11">
        <f>BJ27+(BJ27*(Kalkulator!$P$18/100))</f>
        <v>460600</v>
      </c>
      <c r="BL27" s="11">
        <f>BK27+(BK27*(Kalkulator!$P$18/100))</f>
        <v>460600</v>
      </c>
      <c r="BM27" s="11">
        <f>BL27+(BL27*(Kalkulator!$P$18/100))</f>
        <v>460600</v>
      </c>
      <c r="BN27" s="11">
        <f>BM27+(BM27*(Kalkulator!$P$18/100))</f>
        <v>460600</v>
      </c>
      <c r="BO27" s="11">
        <f>BN27+(BN27*(Kalkulator!$P$18/100))</f>
        <v>460600</v>
      </c>
      <c r="BP27" s="11">
        <f>BO27+(BO27*(Kalkulator!$P$18/100))</f>
        <v>460600</v>
      </c>
      <c r="BQ27" s="11">
        <f>BP27+(BP27*(Kalkulator!$P$18/100))</f>
        <v>460600</v>
      </c>
      <c r="BR27" s="11">
        <f>BQ27+(BQ27*(Kalkulator!$P$18/100))</f>
        <v>460600</v>
      </c>
      <c r="BS27" s="11">
        <f>BR27+(BR27*(Kalkulator!$P$18/100))</f>
        <v>460600</v>
      </c>
      <c r="BT27" s="11">
        <f>BS27+(BS27*(Kalkulator!$P$18/100))</f>
        <v>460600</v>
      </c>
      <c r="BU27" s="11">
        <f>BT27+(BT27*(Kalkulator!$P$18/100))</f>
        <v>460600</v>
      </c>
      <c r="BV27" s="11">
        <f>BU27+(BU27*(Kalkulator!$P$18/100))</f>
        <v>460600</v>
      </c>
      <c r="BW27" s="11">
        <f>BV27+(BV27*(Kalkulator!$P$18/100))</f>
        <v>460600</v>
      </c>
      <c r="BX27" s="11">
        <f>BW27+(BW27*(Kalkulator!$P$18/100))</f>
        <v>460600</v>
      </c>
      <c r="BY27" s="11">
        <f>BX27+(BX27*(Kalkulator!$P$18/100))</f>
        <v>460600</v>
      </c>
      <c r="BZ27" s="11">
        <f>BY27+(BY27*(Kalkulator!$P$18/100))</f>
        <v>460600</v>
      </c>
      <c r="CA27" s="11">
        <f>BZ27+(BZ27*(Kalkulator!$P$18/100))</f>
        <v>460600</v>
      </c>
      <c r="CB27" s="11">
        <f>CA27+(CA27*(Kalkulator!$P$18/100))</f>
        <v>460600</v>
      </c>
      <c r="CC27" s="11">
        <f>CB27+(CB27*(Kalkulator!$P$18/100))</f>
        <v>460600</v>
      </c>
      <c r="CD27" s="11">
        <f>CC27+(CC27*(Kalkulator!$P$18/100))</f>
        <v>460600</v>
      </c>
      <c r="CE27" s="11">
        <f>CD27+(CD27*(Kalkulator!$P$18/100))</f>
        <v>460600</v>
      </c>
      <c r="CF27" s="11">
        <f>CE27+(CE27*(Kalkulator!$P$18/100))</f>
        <v>460600</v>
      </c>
      <c r="CG27" s="11">
        <f>CF27+(CF27*(Kalkulator!$P$18/100))</f>
        <v>460600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</row>
    <row r="28" spans="1:147">
      <c r="A28" s="7">
        <v>45</v>
      </c>
      <c r="B28" s="15">
        <v>288300</v>
      </c>
      <c r="C28" s="18">
        <v>298300</v>
      </c>
      <c r="D28" s="15">
        <v>298300</v>
      </c>
      <c r="E28" s="18">
        <v>298300</v>
      </c>
      <c r="F28" s="15">
        <v>305500</v>
      </c>
      <c r="G28" s="18">
        <v>315000</v>
      </c>
      <c r="H28" s="15">
        <v>315000</v>
      </c>
      <c r="I28" s="18">
        <v>323200</v>
      </c>
      <c r="J28" s="15">
        <v>323200</v>
      </c>
      <c r="K28" s="18">
        <v>332700</v>
      </c>
      <c r="L28" s="15">
        <v>337200</v>
      </c>
      <c r="M28" s="18">
        <v>353200</v>
      </c>
      <c r="N28" s="15">
        <v>355600</v>
      </c>
      <c r="O28" s="18">
        <v>365300</v>
      </c>
      <c r="P28" s="15">
        <v>372700</v>
      </c>
      <c r="Q28" s="18">
        <v>384700</v>
      </c>
      <c r="R28" s="15">
        <v>389200</v>
      </c>
      <c r="S28" s="18">
        <v>397300</v>
      </c>
      <c r="T28" s="15">
        <v>398100</v>
      </c>
      <c r="U28" s="18">
        <v>402700</v>
      </c>
      <c r="V28" s="15">
        <v>404000</v>
      </c>
      <c r="W28" s="18">
        <v>409100</v>
      </c>
      <c r="X28" s="15">
        <v>414600</v>
      </c>
      <c r="Y28" s="18">
        <v>416400</v>
      </c>
      <c r="Z28" s="15">
        <v>425600</v>
      </c>
      <c r="AA28" s="18">
        <v>435600</v>
      </c>
      <c r="AB28" s="15">
        <v>466600</v>
      </c>
      <c r="AC28" s="11">
        <f>AB28+(AB28*(Kalkulator!$P$18/100))</f>
        <v>466600</v>
      </c>
      <c r="AD28" s="11">
        <f>AC28+(AC28*(Kalkulator!$P$18/100))</f>
        <v>466600</v>
      </c>
      <c r="AE28" s="11">
        <f>AD28+(AD28*(Kalkulator!$P$18/100))</f>
        <v>466600</v>
      </c>
      <c r="AF28" s="11">
        <f>AE28+(AE28*(Kalkulator!$P$18/100))</f>
        <v>466600</v>
      </c>
      <c r="AG28" s="11">
        <f>AF28+(AF28*(Kalkulator!$P$18/100))</f>
        <v>466600</v>
      </c>
      <c r="AH28" s="11">
        <f>AG28+(AG28*(Kalkulator!$P$18/100))</f>
        <v>466600</v>
      </c>
      <c r="AI28" s="11">
        <f>AH28+(AH28*(Kalkulator!$P$18/100))</f>
        <v>466600</v>
      </c>
      <c r="AJ28" s="11">
        <f>AI28+(AI28*(Kalkulator!$P$18/100))</f>
        <v>466600</v>
      </c>
      <c r="AK28" s="11">
        <f>AJ28+(AJ28*(Kalkulator!$P$18/100))</f>
        <v>466600</v>
      </c>
      <c r="AL28" s="11">
        <f>AK28+(AK28*(Kalkulator!$P$18/100))</f>
        <v>466600</v>
      </c>
      <c r="AM28" s="11">
        <f>AL28+(AL28*(Kalkulator!$P$18/100))</f>
        <v>466600</v>
      </c>
      <c r="AN28" s="11">
        <f>AM28+(AM28*(Kalkulator!$P$18/100))</f>
        <v>466600</v>
      </c>
      <c r="AO28" s="11">
        <f>AN28+(AN28*(Kalkulator!$P$18/100))</f>
        <v>466600</v>
      </c>
      <c r="AP28" s="11">
        <f>AO28+(AO28*(Kalkulator!$P$18/100))</f>
        <v>466600</v>
      </c>
      <c r="AQ28" s="11">
        <f>AP28+(AP28*(Kalkulator!$P$18/100))</f>
        <v>466600</v>
      </c>
      <c r="AR28" s="11">
        <f>AQ28+(AQ28*(Kalkulator!$P$18/100))</f>
        <v>466600</v>
      </c>
      <c r="AS28" s="11">
        <f>AR28+(AR28*(Kalkulator!$P$18/100))</f>
        <v>466600</v>
      </c>
      <c r="AT28" s="11">
        <f>AS28+(AS28*(Kalkulator!$P$18/100))</f>
        <v>466600</v>
      </c>
      <c r="AU28" s="11">
        <f>AT28+(AT28*(Kalkulator!$P$18/100))</f>
        <v>466600</v>
      </c>
      <c r="AV28" s="11">
        <f>AU28+(AU28*(Kalkulator!$P$18/100))</f>
        <v>466600</v>
      </c>
      <c r="AW28" s="11">
        <f>AV28+(AV28*(Kalkulator!$P$18/100))</f>
        <v>466600</v>
      </c>
      <c r="AX28" s="11">
        <f>AW28+(AW28*(Kalkulator!$P$18/100))</f>
        <v>466600</v>
      </c>
      <c r="AY28" s="11">
        <f>AX28+(AX28*(Kalkulator!$P$18/100))</f>
        <v>466600</v>
      </c>
      <c r="AZ28" s="11">
        <f>AY28+(AY28*(Kalkulator!$P$18/100))</f>
        <v>466600</v>
      </c>
      <c r="BA28" s="11">
        <f>AZ28+(AZ28*(Kalkulator!$P$18/100))</f>
        <v>466600</v>
      </c>
      <c r="BB28" s="11">
        <f>BA28+(BA28*(Kalkulator!$P$18/100))</f>
        <v>466600</v>
      </c>
      <c r="BC28" s="11">
        <f>BB28+(BB28*(Kalkulator!$P$18/100))</f>
        <v>466600</v>
      </c>
      <c r="BD28" s="11">
        <f>BC28+(BC28*(Kalkulator!$P$18/100))</f>
        <v>466600</v>
      </c>
      <c r="BE28" s="11">
        <f>BD28+(BD28*(Kalkulator!$P$18/100))</f>
        <v>466600</v>
      </c>
      <c r="BF28" s="11">
        <f>BE28+(BE28*(Kalkulator!$P$18/100))</f>
        <v>466600</v>
      </c>
      <c r="BG28" s="11">
        <f>BF28+(BF28*(Kalkulator!$P$18/100))</f>
        <v>466600</v>
      </c>
      <c r="BH28" s="11">
        <f>BG28+(BG28*(Kalkulator!$P$18/100))</f>
        <v>466600</v>
      </c>
      <c r="BI28" s="11">
        <f>BH28+(BH28*(Kalkulator!$P$18/100))</f>
        <v>466600</v>
      </c>
      <c r="BJ28" s="11">
        <f>BI28+(BI28*(Kalkulator!$P$18/100))</f>
        <v>466600</v>
      </c>
      <c r="BK28" s="11">
        <f>BJ28+(BJ28*(Kalkulator!$P$18/100))</f>
        <v>466600</v>
      </c>
      <c r="BL28" s="11">
        <f>BK28+(BK28*(Kalkulator!$P$18/100))</f>
        <v>466600</v>
      </c>
      <c r="BM28" s="11">
        <f>BL28+(BL28*(Kalkulator!$P$18/100))</f>
        <v>466600</v>
      </c>
      <c r="BN28" s="11">
        <f>BM28+(BM28*(Kalkulator!$P$18/100))</f>
        <v>466600</v>
      </c>
      <c r="BO28" s="11">
        <f>BN28+(BN28*(Kalkulator!$P$18/100))</f>
        <v>466600</v>
      </c>
      <c r="BP28" s="11">
        <f>BO28+(BO28*(Kalkulator!$P$18/100))</f>
        <v>466600</v>
      </c>
      <c r="BQ28" s="11">
        <f>BP28+(BP28*(Kalkulator!$P$18/100))</f>
        <v>466600</v>
      </c>
      <c r="BR28" s="11">
        <f>BQ28+(BQ28*(Kalkulator!$P$18/100))</f>
        <v>466600</v>
      </c>
      <c r="BS28" s="11">
        <f>BR28+(BR28*(Kalkulator!$P$18/100))</f>
        <v>466600</v>
      </c>
      <c r="BT28" s="11">
        <f>BS28+(BS28*(Kalkulator!$P$18/100))</f>
        <v>466600</v>
      </c>
      <c r="BU28" s="11">
        <f>BT28+(BT28*(Kalkulator!$P$18/100))</f>
        <v>466600</v>
      </c>
      <c r="BV28" s="11">
        <f>BU28+(BU28*(Kalkulator!$P$18/100))</f>
        <v>466600</v>
      </c>
      <c r="BW28" s="11">
        <f>BV28+(BV28*(Kalkulator!$P$18/100))</f>
        <v>466600</v>
      </c>
      <c r="BX28" s="11">
        <f>BW28+(BW28*(Kalkulator!$P$18/100))</f>
        <v>466600</v>
      </c>
      <c r="BY28" s="11">
        <f>BX28+(BX28*(Kalkulator!$P$18/100))</f>
        <v>466600</v>
      </c>
      <c r="BZ28" s="11">
        <f>BY28+(BY28*(Kalkulator!$P$18/100))</f>
        <v>466600</v>
      </c>
      <c r="CA28" s="11">
        <f>BZ28+(BZ28*(Kalkulator!$P$18/100))</f>
        <v>466600</v>
      </c>
      <c r="CB28" s="11">
        <f>CA28+(CA28*(Kalkulator!$P$18/100))</f>
        <v>466600</v>
      </c>
      <c r="CC28" s="11">
        <f>CB28+(CB28*(Kalkulator!$P$18/100))</f>
        <v>466600</v>
      </c>
      <c r="CD28" s="11">
        <f>CC28+(CC28*(Kalkulator!$P$18/100))</f>
        <v>466600</v>
      </c>
      <c r="CE28" s="11">
        <f>CD28+(CD28*(Kalkulator!$P$18/100))</f>
        <v>466600</v>
      </c>
      <c r="CF28" s="11">
        <f>CE28+(CE28*(Kalkulator!$P$18/100))</f>
        <v>466600</v>
      </c>
      <c r="CG28" s="11">
        <f>CF28+(CF28*(Kalkulator!$P$18/100))</f>
        <v>466600</v>
      </c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</row>
    <row r="29" spans="1:147">
      <c r="A29" s="7">
        <v>46</v>
      </c>
      <c r="B29" s="15">
        <v>293700</v>
      </c>
      <c r="C29" s="18">
        <v>303700</v>
      </c>
      <c r="D29" s="15">
        <v>303700</v>
      </c>
      <c r="E29" s="18">
        <v>303700</v>
      </c>
      <c r="F29" s="15">
        <v>310900</v>
      </c>
      <c r="G29" s="18">
        <v>320500</v>
      </c>
      <c r="H29" s="15">
        <v>320500</v>
      </c>
      <c r="I29" s="18">
        <v>328800</v>
      </c>
      <c r="J29" s="15">
        <v>328800</v>
      </c>
      <c r="K29" s="18">
        <v>338500</v>
      </c>
      <c r="L29" s="15">
        <v>343100</v>
      </c>
      <c r="M29" s="18">
        <v>359100</v>
      </c>
      <c r="N29" s="15">
        <v>361500</v>
      </c>
      <c r="O29" s="18">
        <v>371200</v>
      </c>
      <c r="P29" s="15">
        <v>378600</v>
      </c>
      <c r="Q29" s="18">
        <v>390600</v>
      </c>
      <c r="R29" s="15">
        <v>395100</v>
      </c>
      <c r="S29" s="18">
        <v>403300</v>
      </c>
      <c r="T29" s="15">
        <v>404100</v>
      </c>
      <c r="U29" s="18">
        <v>408700</v>
      </c>
      <c r="V29" s="15">
        <v>410000</v>
      </c>
      <c r="W29" s="18">
        <v>415100</v>
      </c>
      <c r="X29" s="15">
        <v>420700</v>
      </c>
      <c r="Y29" s="18">
        <v>422600</v>
      </c>
      <c r="Z29" s="15">
        <v>431900</v>
      </c>
      <c r="AA29" s="18">
        <v>441900</v>
      </c>
      <c r="AB29" s="15">
        <v>472900</v>
      </c>
      <c r="AC29" s="11">
        <f>AB29+(AB29*(Kalkulator!$P$18/100))</f>
        <v>472900</v>
      </c>
      <c r="AD29" s="11">
        <f>AC29+(AC29*(Kalkulator!$P$18/100))</f>
        <v>472900</v>
      </c>
      <c r="AE29" s="11">
        <f>AD29+(AD29*(Kalkulator!$P$18/100))</f>
        <v>472900</v>
      </c>
      <c r="AF29" s="11">
        <f>AE29+(AE29*(Kalkulator!$P$18/100))</f>
        <v>472900</v>
      </c>
      <c r="AG29" s="11">
        <f>AF29+(AF29*(Kalkulator!$P$18/100))</f>
        <v>472900</v>
      </c>
      <c r="AH29" s="11">
        <f>AG29+(AG29*(Kalkulator!$P$18/100))</f>
        <v>472900</v>
      </c>
      <c r="AI29" s="11">
        <f>AH29+(AH29*(Kalkulator!$P$18/100))</f>
        <v>472900</v>
      </c>
      <c r="AJ29" s="11">
        <f>AI29+(AI29*(Kalkulator!$P$18/100))</f>
        <v>472900</v>
      </c>
      <c r="AK29" s="11">
        <f>AJ29+(AJ29*(Kalkulator!$P$18/100))</f>
        <v>472900</v>
      </c>
      <c r="AL29" s="11">
        <f>AK29+(AK29*(Kalkulator!$P$18/100))</f>
        <v>472900</v>
      </c>
      <c r="AM29" s="11">
        <f>AL29+(AL29*(Kalkulator!$P$18/100))</f>
        <v>472900</v>
      </c>
      <c r="AN29" s="11">
        <f>AM29+(AM29*(Kalkulator!$P$18/100))</f>
        <v>472900</v>
      </c>
      <c r="AO29" s="11">
        <f>AN29+(AN29*(Kalkulator!$P$18/100))</f>
        <v>472900</v>
      </c>
      <c r="AP29" s="11">
        <f>AO29+(AO29*(Kalkulator!$P$18/100))</f>
        <v>472900</v>
      </c>
      <c r="AQ29" s="11">
        <f>AP29+(AP29*(Kalkulator!$P$18/100))</f>
        <v>472900</v>
      </c>
      <c r="AR29" s="11">
        <f>AQ29+(AQ29*(Kalkulator!$P$18/100))</f>
        <v>472900</v>
      </c>
      <c r="AS29" s="11">
        <f>AR29+(AR29*(Kalkulator!$P$18/100))</f>
        <v>472900</v>
      </c>
      <c r="AT29" s="11">
        <f>AS29+(AS29*(Kalkulator!$P$18/100))</f>
        <v>472900</v>
      </c>
      <c r="AU29" s="11">
        <f>AT29+(AT29*(Kalkulator!$P$18/100))</f>
        <v>472900</v>
      </c>
      <c r="AV29" s="11">
        <f>AU29+(AU29*(Kalkulator!$P$18/100))</f>
        <v>472900</v>
      </c>
      <c r="AW29" s="11">
        <f>AV29+(AV29*(Kalkulator!$P$18/100))</f>
        <v>472900</v>
      </c>
      <c r="AX29" s="11">
        <f>AW29+(AW29*(Kalkulator!$P$18/100))</f>
        <v>472900</v>
      </c>
      <c r="AY29" s="11">
        <f>AX29+(AX29*(Kalkulator!$P$18/100))</f>
        <v>472900</v>
      </c>
      <c r="AZ29" s="11">
        <f>AY29+(AY29*(Kalkulator!$P$18/100))</f>
        <v>472900</v>
      </c>
      <c r="BA29" s="11">
        <f>AZ29+(AZ29*(Kalkulator!$P$18/100))</f>
        <v>472900</v>
      </c>
      <c r="BB29" s="11">
        <f>BA29+(BA29*(Kalkulator!$P$18/100))</f>
        <v>472900</v>
      </c>
      <c r="BC29" s="11">
        <f>BB29+(BB29*(Kalkulator!$P$18/100))</f>
        <v>472900</v>
      </c>
      <c r="BD29" s="11">
        <f>BC29+(BC29*(Kalkulator!$P$18/100))</f>
        <v>472900</v>
      </c>
      <c r="BE29" s="11">
        <f>BD29+(BD29*(Kalkulator!$P$18/100))</f>
        <v>472900</v>
      </c>
      <c r="BF29" s="11">
        <f>BE29+(BE29*(Kalkulator!$P$18/100))</f>
        <v>472900</v>
      </c>
      <c r="BG29" s="11">
        <f>BF29+(BF29*(Kalkulator!$P$18/100))</f>
        <v>472900</v>
      </c>
      <c r="BH29" s="11">
        <f>BG29+(BG29*(Kalkulator!$P$18/100))</f>
        <v>472900</v>
      </c>
      <c r="BI29" s="11">
        <f>BH29+(BH29*(Kalkulator!$P$18/100))</f>
        <v>472900</v>
      </c>
      <c r="BJ29" s="11">
        <f>BI29+(BI29*(Kalkulator!$P$18/100))</f>
        <v>472900</v>
      </c>
      <c r="BK29" s="11">
        <f>BJ29+(BJ29*(Kalkulator!$P$18/100))</f>
        <v>472900</v>
      </c>
      <c r="BL29" s="11">
        <f>BK29+(BK29*(Kalkulator!$P$18/100))</f>
        <v>472900</v>
      </c>
      <c r="BM29" s="11">
        <f>BL29+(BL29*(Kalkulator!$P$18/100))</f>
        <v>472900</v>
      </c>
      <c r="BN29" s="11">
        <f>BM29+(BM29*(Kalkulator!$P$18/100))</f>
        <v>472900</v>
      </c>
      <c r="BO29" s="11">
        <f>BN29+(BN29*(Kalkulator!$P$18/100))</f>
        <v>472900</v>
      </c>
      <c r="BP29" s="11">
        <f>BO29+(BO29*(Kalkulator!$P$18/100))</f>
        <v>472900</v>
      </c>
      <c r="BQ29" s="11">
        <f>BP29+(BP29*(Kalkulator!$P$18/100))</f>
        <v>472900</v>
      </c>
      <c r="BR29" s="11">
        <f>BQ29+(BQ29*(Kalkulator!$P$18/100))</f>
        <v>472900</v>
      </c>
      <c r="BS29" s="11">
        <f>BR29+(BR29*(Kalkulator!$P$18/100))</f>
        <v>472900</v>
      </c>
      <c r="BT29" s="11">
        <f>BS29+(BS29*(Kalkulator!$P$18/100))</f>
        <v>472900</v>
      </c>
      <c r="BU29" s="11">
        <f>BT29+(BT29*(Kalkulator!$P$18/100))</f>
        <v>472900</v>
      </c>
      <c r="BV29" s="11">
        <f>BU29+(BU29*(Kalkulator!$P$18/100))</f>
        <v>472900</v>
      </c>
      <c r="BW29" s="11">
        <f>BV29+(BV29*(Kalkulator!$P$18/100))</f>
        <v>472900</v>
      </c>
      <c r="BX29" s="11">
        <f>BW29+(BW29*(Kalkulator!$P$18/100))</f>
        <v>472900</v>
      </c>
      <c r="BY29" s="11">
        <f>BX29+(BX29*(Kalkulator!$P$18/100))</f>
        <v>472900</v>
      </c>
      <c r="BZ29" s="11">
        <f>BY29+(BY29*(Kalkulator!$P$18/100))</f>
        <v>472900</v>
      </c>
      <c r="CA29" s="11">
        <f>BZ29+(BZ29*(Kalkulator!$P$18/100))</f>
        <v>472900</v>
      </c>
      <c r="CB29" s="11">
        <f>CA29+(CA29*(Kalkulator!$P$18/100))</f>
        <v>472900</v>
      </c>
      <c r="CC29" s="11">
        <f>CB29+(CB29*(Kalkulator!$P$18/100))</f>
        <v>472900</v>
      </c>
      <c r="CD29" s="11">
        <f>CC29+(CC29*(Kalkulator!$P$18/100))</f>
        <v>472900</v>
      </c>
      <c r="CE29" s="11">
        <f>CD29+(CD29*(Kalkulator!$P$18/100))</f>
        <v>472900</v>
      </c>
      <c r="CF29" s="11">
        <f>CE29+(CE29*(Kalkulator!$P$18/100))</f>
        <v>472900</v>
      </c>
      <c r="CG29" s="11">
        <f>CF29+(CF29*(Kalkulator!$P$18/100))</f>
        <v>472900</v>
      </c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</row>
    <row r="30" spans="1:147">
      <c r="A30" s="7">
        <v>47</v>
      </c>
      <c r="B30" s="15">
        <v>299100</v>
      </c>
      <c r="C30" s="18">
        <v>309100</v>
      </c>
      <c r="D30" s="15">
        <v>309100</v>
      </c>
      <c r="E30" s="18">
        <v>309100</v>
      </c>
      <c r="F30" s="15">
        <v>316300</v>
      </c>
      <c r="G30" s="18">
        <v>326100</v>
      </c>
      <c r="H30" s="15">
        <v>326100</v>
      </c>
      <c r="I30" s="18">
        <v>334600</v>
      </c>
      <c r="J30" s="15">
        <v>334600</v>
      </c>
      <c r="K30" s="18">
        <v>344500</v>
      </c>
      <c r="L30" s="15">
        <v>349100</v>
      </c>
      <c r="M30" s="18">
        <v>365300</v>
      </c>
      <c r="N30" s="15">
        <v>367800</v>
      </c>
      <c r="O30" s="18">
        <v>377500</v>
      </c>
      <c r="P30" s="15">
        <v>384900</v>
      </c>
      <c r="Q30" s="18">
        <v>396900</v>
      </c>
      <c r="R30" s="15">
        <v>401400</v>
      </c>
      <c r="S30" s="18">
        <v>409700</v>
      </c>
      <c r="T30" s="15">
        <v>410500</v>
      </c>
      <c r="U30" s="18">
        <v>415200</v>
      </c>
      <c r="V30" s="15">
        <v>416600</v>
      </c>
      <c r="W30" s="18">
        <v>421700</v>
      </c>
      <c r="X30" s="15">
        <v>428200</v>
      </c>
      <c r="Y30" s="18">
        <v>430500</v>
      </c>
      <c r="Z30" s="15">
        <v>439900</v>
      </c>
      <c r="AA30" s="18">
        <v>449900</v>
      </c>
      <c r="AB30" s="15">
        <v>480900</v>
      </c>
      <c r="AC30" s="11">
        <f>AB30+(AB30*(Kalkulator!$P$18/100))</f>
        <v>480900</v>
      </c>
      <c r="AD30" s="11">
        <f>AC30+(AC30*(Kalkulator!$P$18/100))</f>
        <v>480900</v>
      </c>
      <c r="AE30" s="11">
        <f>AD30+(AD30*(Kalkulator!$P$18/100))</f>
        <v>480900</v>
      </c>
      <c r="AF30" s="11">
        <f>AE30+(AE30*(Kalkulator!$P$18/100))</f>
        <v>480900</v>
      </c>
      <c r="AG30" s="11">
        <f>AF30+(AF30*(Kalkulator!$P$18/100))</f>
        <v>480900</v>
      </c>
      <c r="AH30" s="11">
        <f>AG30+(AG30*(Kalkulator!$P$18/100))</f>
        <v>480900</v>
      </c>
      <c r="AI30" s="11">
        <f>AH30+(AH30*(Kalkulator!$P$18/100))</f>
        <v>480900</v>
      </c>
      <c r="AJ30" s="11">
        <f>AI30+(AI30*(Kalkulator!$P$18/100))</f>
        <v>480900</v>
      </c>
      <c r="AK30" s="11">
        <f>AJ30+(AJ30*(Kalkulator!$P$18/100))</f>
        <v>480900</v>
      </c>
      <c r="AL30" s="11">
        <f>AK30+(AK30*(Kalkulator!$P$18/100))</f>
        <v>480900</v>
      </c>
      <c r="AM30" s="11">
        <f>AL30+(AL30*(Kalkulator!$P$18/100))</f>
        <v>480900</v>
      </c>
      <c r="AN30" s="11">
        <f>AM30+(AM30*(Kalkulator!$P$18/100))</f>
        <v>480900</v>
      </c>
      <c r="AO30" s="11">
        <f>AN30+(AN30*(Kalkulator!$P$18/100))</f>
        <v>480900</v>
      </c>
      <c r="AP30" s="11">
        <f>AO30+(AO30*(Kalkulator!$P$18/100))</f>
        <v>480900</v>
      </c>
      <c r="AQ30" s="11">
        <f>AP30+(AP30*(Kalkulator!$P$18/100))</f>
        <v>480900</v>
      </c>
      <c r="AR30" s="11">
        <f>AQ30+(AQ30*(Kalkulator!$P$18/100))</f>
        <v>480900</v>
      </c>
      <c r="AS30" s="11">
        <f>AR30+(AR30*(Kalkulator!$P$18/100))</f>
        <v>480900</v>
      </c>
      <c r="AT30" s="11">
        <f>AS30+(AS30*(Kalkulator!$P$18/100))</f>
        <v>480900</v>
      </c>
      <c r="AU30" s="11">
        <f>AT30+(AT30*(Kalkulator!$P$18/100))</f>
        <v>480900</v>
      </c>
      <c r="AV30" s="11">
        <f>AU30+(AU30*(Kalkulator!$P$18/100))</f>
        <v>480900</v>
      </c>
      <c r="AW30" s="11">
        <f>AV30+(AV30*(Kalkulator!$P$18/100))</f>
        <v>480900</v>
      </c>
      <c r="AX30" s="11">
        <f>AW30+(AW30*(Kalkulator!$P$18/100))</f>
        <v>480900</v>
      </c>
      <c r="AY30" s="11">
        <f>AX30+(AX30*(Kalkulator!$P$18/100))</f>
        <v>480900</v>
      </c>
      <c r="AZ30" s="11">
        <f>AY30+(AY30*(Kalkulator!$P$18/100))</f>
        <v>480900</v>
      </c>
      <c r="BA30" s="11">
        <f>AZ30+(AZ30*(Kalkulator!$P$18/100))</f>
        <v>480900</v>
      </c>
      <c r="BB30" s="11">
        <f>BA30+(BA30*(Kalkulator!$P$18/100))</f>
        <v>480900</v>
      </c>
      <c r="BC30" s="11">
        <f>BB30+(BB30*(Kalkulator!$P$18/100))</f>
        <v>480900</v>
      </c>
      <c r="BD30" s="11">
        <f>BC30+(BC30*(Kalkulator!$P$18/100))</f>
        <v>480900</v>
      </c>
      <c r="BE30" s="11">
        <f>BD30+(BD30*(Kalkulator!$P$18/100))</f>
        <v>480900</v>
      </c>
      <c r="BF30" s="11">
        <f>BE30+(BE30*(Kalkulator!$P$18/100))</f>
        <v>480900</v>
      </c>
      <c r="BG30" s="11">
        <f>BF30+(BF30*(Kalkulator!$P$18/100))</f>
        <v>480900</v>
      </c>
      <c r="BH30" s="11">
        <f>BG30+(BG30*(Kalkulator!$P$18/100))</f>
        <v>480900</v>
      </c>
      <c r="BI30" s="11">
        <f>BH30+(BH30*(Kalkulator!$P$18/100))</f>
        <v>480900</v>
      </c>
      <c r="BJ30" s="11">
        <f>BI30+(BI30*(Kalkulator!$P$18/100))</f>
        <v>480900</v>
      </c>
      <c r="BK30" s="11">
        <f>BJ30+(BJ30*(Kalkulator!$P$18/100))</f>
        <v>480900</v>
      </c>
      <c r="BL30" s="11">
        <f>BK30+(BK30*(Kalkulator!$P$18/100))</f>
        <v>480900</v>
      </c>
      <c r="BM30" s="11">
        <f>BL30+(BL30*(Kalkulator!$P$18/100))</f>
        <v>480900</v>
      </c>
      <c r="BN30" s="11">
        <f>BM30+(BM30*(Kalkulator!$P$18/100))</f>
        <v>480900</v>
      </c>
      <c r="BO30" s="11">
        <f>BN30+(BN30*(Kalkulator!$P$18/100))</f>
        <v>480900</v>
      </c>
      <c r="BP30" s="11">
        <f>BO30+(BO30*(Kalkulator!$P$18/100))</f>
        <v>480900</v>
      </c>
      <c r="BQ30" s="11">
        <f>BP30+(BP30*(Kalkulator!$P$18/100))</f>
        <v>480900</v>
      </c>
      <c r="BR30" s="11">
        <f>BQ30+(BQ30*(Kalkulator!$P$18/100))</f>
        <v>480900</v>
      </c>
      <c r="BS30" s="11">
        <f>BR30+(BR30*(Kalkulator!$P$18/100))</f>
        <v>480900</v>
      </c>
      <c r="BT30" s="11">
        <f>BS30+(BS30*(Kalkulator!$P$18/100))</f>
        <v>480900</v>
      </c>
      <c r="BU30" s="11">
        <f>BT30+(BT30*(Kalkulator!$P$18/100))</f>
        <v>480900</v>
      </c>
      <c r="BV30" s="11">
        <f>BU30+(BU30*(Kalkulator!$P$18/100))</f>
        <v>480900</v>
      </c>
      <c r="BW30" s="11">
        <f>BV30+(BV30*(Kalkulator!$P$18/100))</f>
        <v>480900</v>
      </c>
      <c r="BX30" s="11">
        <f>BW30+(BW30*(Kalkulator!$P$18/100))</f>
        <v>480900</v>
      </c>
      <c r="BY30" s="11">
        <f>BX30+(BX30*(Kalkulator!$P$18/100))</f>
        <v>480900</v>
      </c>
      <c r="BZ30" s="11">
        <f>BY30+(BY30*(Kalkulator!$P$18/100))</f>
        <v>480900</v>
      </c>
      <c r="CA30" s="11">
        <f>BZ30+(BZ30*(Kalkulator!$P$18/100))</f>
        <v>480900</v>
      </c>
      <c r="CB30" s="11">
        <f>CA30+(CA30*(Kalkulator!$P$18/100))</f>
        <v>480900</v>
      </c>
      <c r="CC30" s="11">
        <f>CB30+(CB30*(Kalkulator!$P$18/100))</f>
        <v>480900</v>
      </c>
      <c r="CD30" s="11">
        <f>CC30+(CC30*(Kalkulator!$P$18/100))</f>
        <v>480900</v>
      </c>
      <c r="CE30" s="11">
        <f>CD30+(CD30*(Kalkulator!$P$18/100))</f>
        <v>480900</v>
      </c>
      <c r="CF30" s="11">
        <f>CE30+(CE30*(Kalkulator!$P$18/100))</f>
        <v>480900</v>
      </c>
      <c r="CG30" s="11">
        <f>CF30+(CF30*(Kalkulator!$P$18/100))</f>
        <v>480900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</row>
    <row r="31" spans="1:147">
      <c r="A31" s="7">
        <v>48</v>
      </c>
      <c r="B31" s="15">
        <v>304700</v>
      </c>
      <c r="C31" s="18">
        <v>314700</v>
      </c>
      <c r="D31" s="15">
        <v>314700</v>
      </c>
      <c r="E31" s="18">
        <v>314700</v>
      </c>
      <c r="F31" s="15">
        <v>321900</v>
      </c>
      <c r="G31" s="18">
        <v>331900</v>
      </c>
      <c r="H31" s="15">
        <v>331900</v>
      </c>
      <c r="I31" s="18">
        <v>340500</v>
      </c>
      <c r="J31" s="15">
        <v>340500</v>
      </c>
      <c r="K31" s="18">
        <v>350500</v>
      </c>
      <c r="L31" s="15">
        <v>355200</v>
      </c>
      <c r="M31" s="18">
        <v>371700</v>
      </c>
      <c r="N31" s="15">
        <v>374200</v>
      </c>
      <c r="O31" s="18">
        <v>383900</v>
      </c>
      <c r="P31" s="15">
        <v>391300</v>
      </c>
      <c r="Q31" s="18">
        <v>403300</v>
      </c>
      <c r="R31" s="15">
        <v>407800</v>
      </c>
      <c r="S31" s="18">
        <v>416200</v>
      </c>
      <c r="T31" s="15">
        <v>417000</v>
      </c>
      <c r="U31" s="18">
        <v>421800</v>
      </c>
      <c r="V31" s="15">
        <v>423200</v>
      </c>
      <c r="W31" s="18">
        <v>428500</v>
      </c>
      <c r="X31" s="15">
        <v>435100</v>
      </c>
      <c r="Y31" s="18">
        <v>437400</v>
      </c>
      <c r="Z31" s="15">
        <v>446800</v>
      </c>
      <c r="AA31" s="18">
        <v>456800</v>
      </c>
      <c r="AB31" s="15">
        <v>487800</v>
      </c>
      <c r="AC31" s="11">
        <f>AB31+(AB31*(Kalkulator!$P$18/100))</f>
        <v>487800</v>
      </c>
      <c r="AD31" s="11">
        <f>AC31+(AC31*(Kalkulator!$P$18/100))</f>
        <v>487800</v>
      </c>
      <c r="AE31" s="11">
        <f>AD31+(AD31*(Kalkulator!$P$18/100))</f>
        <v>487800</v>
      </c>
      <c r="AF31" s="11">
        <f>AE31+(AE31*(Kalkulator!$P$18/100))</f>
        <v>487800</v>
      </c>
      <c r="AG31" s="11">
        <f>AF31+(AF31*(Kalkulator!$P$18/100))</f>
        <v>487800</v>
      </c>
      <c r="AH31" s="11">
        <f>AG31+(AG31*(Kalkulator!$P$18/100))</f>
        <v>487800</v>
      </c>
      <c r="AI31" s="11">
        <f>AH31+(AH31*(Kalkulator!$P$18/100))</f>
        <v>487800</v>
      </c>
      <c r="AJ31" s="11">
        <f>AI31+(AI31*(Kalkulator!$P$18/100))</f>
        <v>487800</v>
      </c>
      <c r="AK31" s="11">
        <f>AJ31+(AJ31*(Kalkulator!$P$18/100))</f>
        <v>487800</v>
      </c>
      <c r="AL31" s="11">
        <f>AK31+(AK31*(Kalkulator!$P$18/100))</f>
        <v>487800</v>
      </c>
      <c r="AM31" s="11">
        <f>AL31+(AL31*(Kalkulator!$P$18/100))</f>
        <v>487800</v>
      </c>
      <c r="AN31" s="11">
        <f>AM31+(AM31*(Kalkulator!$P$18/100))</f>
        <v>487800</v>
      </c>
      <c r="AO31" s="11">
        <f>AN31+(AN31*(Kalkulator!$P$18/100))</f>
        <v>487800</v>
      </c>
      <c r="AP31" s="11">
        <f>AO31+(AO31*(Kalkulator!$P$18/100))</f>
        <v>487800</v>
      </c>
      <c r="AQ31" s="11">
        <f>AP31+(AP31*(Kalkulator!$P$18/100))</f>
        <v>487800</v>
      </c>
      <c r="AR31" s="11">
        <f>AQ31+(AQ31*(Kalkulator!$P$18/100))</f>
        <v>487800</v>
      </c>
      <c r="AS31" s="11">
        <f>AR31+(AR31*(Kalkulator!$P$18/100))</f>
        <v>487800</v>
      </c>
      <c r="AT31" s="11">
        <f>AS31+(AS31*(Kalkulator!$P$18/100))</f>
        <v>487800</v>
      </c>
      <c r="AU31" s="11">
        <f>AT31+(AT31*(Kalkulator!$P$18/100))</f>
        <v>487800</v>
      </c>
      <c r="AV31" s="11">
        <f>AU31+(AU31*(Kalkulator!$P$18/100))</f>
        <v>487800</v>
      </c>
      <c r="AW31" s="11">
        <f>AV31+(AV31*(Kalkulator!$P$18/100))</f>
        <v>487800</v>
      </c>
      <c r="AX31" s="11">
        <f>AW31+(AW31*(Kalkulator!$P$18/100))</f>
        <v>487800</v>
      </c>
      <c r="AY31" s="11">
        <f>AX31+(AX31*(Kalkulator!$P$18/100))</f>
        <v>487800</v>
      </c>
      <c r="AZ31" s="11">
        <f>AY31+(AY31*(Kalkulator!$P$18/100))</f>
        <v>487800</v>
      </c>
      <c r="BA31" s="11">
        <f>AZ31+(AZ31*(Kalkulator!$P$18/100))</f>
        <v>487800</v>
      </c>
      <c r="BB31" s="11">
        <f>BA31+(BA31*(Kalkulator!$P$18/100))</f>
        <v>487800</v>
      </c>
      <c r="BC31" s="11">
        <f>BB31+(BB31*(Kalkulator!$P$18/100))</f>
        <v>487800</v>
      </c>
      <c r="BD31" s="11">
        <f>BC31+(BC31*(Kalkulator!$P$18/100))</f>
        <v>487800</v>
      </c>
      <c r="BE31" s="11">
        <f>BD31+(BD31*(Kalkulator!$P$18/100))</f>
        <v>487800</v>
      </c>
      <c r="BF31" s="11">
        <f>BE31+(BE31*(Kalkulator!$P$18/100))</f>
        <v>487800</v>
      </c>
      <c r="BG31" s="11">
        <f>BF31+(BF31*(Kalkulator!$P$18/100))</f>
        <v>487800</v>
      </c>
      <c r="BH31" s="11">
        <f>BG31+(BG31*(Kalkulator!$P$18/100))</f>
        <v>487800</v>
      </c>
      <c r="BI31" s="11">
        <f>BH31+(BH31*(Kalkulator!$P$18/100))</f>
        <v>487800</v>
      </c>
      <c r="BJ31" s="11">
        <f>BI31+(BI31*(Kalkulator!$P$18/100))</f>
        <v>487800</v>
      </c>
      <c r="BK31" s="11">
        <f>BJ31+(BJ31*(Kalkulator!$P$18/100))</f>
        <v>487800</v>
      </c>
      <c r="BL31" s="11">
        <f>BK31+(BK31*(Kalkulator!$P$18/100))</f>
        <v>487800</v>
      </c>
      <c r="BM31" s="11">
        <f>BL31+(BL31*(Kalkulator!$P$18/100))</f>
        <v>487800</v>
      </c>
      <c r="BN31" s="11">
        <f>BM31+(BM31*(Kalkulator!$P$18/100))</f>
        <v>487800</v>
      </c>
      <c r="BO31" s="11">
        <f>BN31+(BN31*(Kalkulator!$P$18/100))</f>
        <v>487800</v>
      </c>
      <c r="BP31" s="11">
        <f>BO31+(BO31*(Kalkulator!$P$18/100))</f>
        <v>487800</v>
      </c>
      <c r="BQ31" s="11">
        <f>BP31+(BP31*(Kalkulator!$P$18/100))</f>
        <v>487800</v>
      </c>
      <c r="BR31" s="11">
        <f>BQ31+(BQ31*(Kalkulator!$P$18/100))</f>
        <v>487800</v>
      </c>
      <c r="BS31" s="11">
        <f>BR31+(BR31*(Kalkulator!$P$18/100))</f>
        <v>487800</v>
      </c>
      <c r="BT31" s="11">
        <f>BS31+(BS31*(Kalkulator!$P$18/100))</f>
        <v>487800</v>
      </c>
      <c r="BU31" s="11">
        <f>BT31+(BT31*(Kalkulator!$P$18/100))</f>
        <v>487800</v>
      </c>
      <c r="BV31" s="11">
        <f>BU31+(BU31*(Kalkulator!$P$18/100))</f>
        <v>487800</v>
      </c>
      <c r="BW31" s="11">
        <f>BV31+(BV31*(Kalkulator!$P$18/100))</f>
        <v>487800</v>
      </c>
      <c r="BX31" s="11">
        <f>BW31+(BW31*(Kalkulator!$P$18/100))</f>
        <v>487800</v>
      </c>
      <c r="BY31" s="11">
        <f>BX31+(BX31*(Kalkulator!$P$18/100))</f>
        <v>487800</v>
      </c>
      <c r="BZ31" s="11">
        <f>BY31+(BY31*(Kalkulator!$P$18/100))</f>
        <v>487800</v>
      </c>
      <c r="CA31" s="11">
        <f>BZ31+(BZ31*(Kalkulator!$P$18/100))</f>
        <v>487800</v>
      </c>
      <c r="CB31" s="11">
        <f>CA31+(CA31*(Kalkulator!$P$18/100))</f>
        <v>487800</v>
      </c>
      <c r="CC31" s="11">
        <f>CB31+(CB31*(Kalkulator!$P$18/100))</f>
        <v>487800</v>
      </c>
      <c r="CD31" s="11">
        <f>CC31+(CC31*(Kalkulator!$P$18/100))</f>
        <v>487800</v>
      </c>
      <c r="CE31" s="11">
        <f>CD31+(CD31*(Kalkulator!$P$18/100))</f>
        <v>487800</v>
      </c>
      <c r="CF31" s="11">
        <f>CE31+(CE31*(Kalkulator!$P$18/100))</f>
        <v>487800</v>
      </c>
      <c r="CG31" s="11">
        <f>CF31+(CF31*(Kalkulator!$P$18/100))</f>
        <v>487800</v>
      </c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</row>
    <row r="32" spans="1:147">
      <c r="A32" s="7">
        <v>49</v>
      </c>
      <c r="B32" s="15">
        <v>310300</v>
      </c>
      <c r="C32" s="18">
        <v>320300</v>
      </c>
      <c r="D32" s="15">
        <v>320300</v>
      </c>
      <c r="E32" s="18">
        <v>320300</v>
      </c>
      <c r="F32" s="15">
        <v>327500</v>
      </c>
      <c r="G32" s="18">
        <v>337700</v>
      </c>
      <c r="H32" s="15">
        <v>337700</v>
      </c>
      <c r="I32" s="18">
        <v>346500</v>
      </c>
      <c r="J32" s="15">
        <v>346500</v>
      </c>
      <c r="K32" s="18">
        <v>356700</v>
      </c>
      <c r="L32" s="15">
        <v>361500</v>
      </c>
      <c r="M32" s="18">
        <v>378300</v>
      </c>
      <c r="N32" s="15">
        <v>380900</v>
      </c>
      <c r="O32" s="18">
        <v>390600</v>
      </c>
      <c r="P32" s="15">
        <v>398000</v>
      </c>
      <c r="Q32" s="18">
        <v>410000</v>
      </c>
      <c r="R32" s="15">
        <v>414500</v>
      </c>
      <c r="S32" s="18">
        <v>423000</v>
      </c>
      <c r="T32" s="15">
        <v>423800</v>
      </c>
      <c r="U32" s="18">
        <v>428700</v>
      </c>
      <c r="V32" s="15">
        <v>430100</v>
      </c>
      <c r="W32" s="18">
        <v>435500</v>
      </c>
      <c r="X32" s="15">
        <v>442300</v>
      </c>
      <c r="Y32" s="18">
        <v>444700</v>
      </c>
      <c r="Z32" s="15">
        <v>454200</v>
      </c>
      <c r="AA32" s="18">
        <v>464200</v>
      </c>
      <c r="AB32" s="15">
        <v>495200</v>
      </c>
      <c r="AC32" s="11">
        <f>AB32+(AB32*(Kalkulator!$P$18/100))</f>
        <v>495200</v>
      </c>
      <c r="AD32" s="11">
        <f>AC32+(AC32*(Kalkulator!$P$18/100))</f>
        <v>495200</v>
      </c>
      <c r="AE32" s="11">
        <f>AD32+(AD32*(Kalkulator!$P$18/100))</f>
        <v>495200</v>
      </c>
      <c r="AF32" s="11">
        <f>AE32+(AE32*(Kalkulator!$P$18/100))</f>
        <v>495200</v>
      </c>
      <c r="AG32" s="11">
        <f>AF32+(AF32*(Kalkulator!$P$18/100))</f>
        <v>495200</v>
      </c>
      <c r="AH32" s="11">
        <f>AG32+(AG32*(Kalkulator!$P$18/100))</f>
        <v>495200</v>
      </c>
      <c r="AI32" s="11">
        <f>AH32+(AH32*(Kalkulator!$P$18/100))</f>
        <v>495200</v>
      </c>
      <c r="AJ32" s="11">
        <f>AI32+(AI32*(Kalkulator!$P$18/100))</f>
        <v>495200</v>
      </c>
      <c r="AK32" s="11">
        <f>AJ32+(AJ32*(Kalkulator!$P$18/100))</f>
        <v>495200</v>
      </c>
      <c r="AL32" s="11">
        <f>AK32+(AK32*(Kalkulator!$P$18/100))</f>
        <v>495200</v>
      </c>
      <c r="AM32" s="11">
        <f>AL32+(AL32*(Kalkulator!$P$18/100))</f>
        <v>495200</v>
      </c>
      <c r="AN32" s="11">
        <f>AM32+(AM32*(Kalkulator!$P$18/100))</f>
        <v>495200</v>
      </c>
      <c r="AO32" s="11">
        <f>AN32+(AN32*(Kalkulator!$P$18/100))</f>
        <v>495200</v>
      </c>
      <c r="AP32" s="11">
        <f>AO32+(AO32*(Kalkulator!$P$18/100))</f>
        <v>495200</v>
      </c>
      <c r="AQ32" s="11">
        <f>AP32+(AP32*(Kalkulator!$P$18/100))</f>
        <v>495200</v>
      </c>
      <c r="AR32" s="11">
        <f>AQ32+(AQ32*(Kalkulator!$P$18/100))</f>
        <v>495200</v>
      </c>
      <c r="AS32" s="11">
        <f>AR32+(AR32*(Kalkulator!$P$18/100))</f>
        <v>495200</v>
      </c>
      <c r="AT32" s="11">
        <f>AS32+(AS32*(Kalkulator!$P$18/100))</f>
        <v>495200</v>
      </c>
      <c r="AU32" s="11">
        <f>AT32+(AT32*(Kalkulator!$P$18/100))</f>
        <v>495200</v>
      </c>
      <c r="AV32" s="11">
        <f>AU32+(AU32*(Kalkulator!$P$18/100))</f>
        <v>495200</v>
      </c>
      <c r="AW32" s="11">
        <f>AV32+(AV32*(Kalkulator!$P$18/100))</f>
        <v>495200</v>
      </c>
      <c r="AX32" s="11">
        <f>AW32+(AW32*(Kalkulator!$P$18/100))</f>
        <v>495200</v>
      </c>
      <c r="AY32" s="11">
        <f>AX32+(AX32*(Kalkulator!$P$18/100))</f>
        <v>495200</v>
      </c>
      <c r="AZ32" s="11">
        <f>AY32+(AY32*(Kalkulator!$P$18/100))</f>
        <v>495200</v>
      </c>
      <c r="BA32" s="11">
        <f>AZ32+(AZ32*(Kalkulator!$P$18/100))</f>
        <v>495200</v>
      </c>
      <c r="BB32" s="11">
        <f>BA32+(BA32*(Kalkulator!$P$18/100))</f>
        <v>495200</v>
      </c>
      <c r="BC32" s="11">
        <f>BB32+(BB32*(Kalkulator!$P$18/100))</f>
        <v>495200</v>
      </c>
      <c r="BD32" s="11">
        <f>BC32+(BC32*(Kalkulator!$P$18/100))</f>
        <v>495200</v>
      </c>
      <c r="BE32" s="11">
        <f>BD32+(BD32*(Kalkulator!$P$18/100))</f>
        <v>495200</v>
      </c>
      <c r="BF32" s="11">
        <f>BE32+(BE32*(Kalkulator!$P$18/100))</f>
        <v>495200</v>
      </c>
      <c r="BG32" s="11">
        <f>BF32+(BF32*(Kalkulator!$P$18/100))</f>
        <v>495200</v>
      </c>
      <c r="BH32" s="11">
        <f>BG32+(BG32*(Kalkulator!$P$18/100))</f>
        <v>495200</v>
      </c>
      <c r="BI32" s="11">
        <f>BH32+(BH32*(Kalkulator!$P$18/100))</f>
        <v>495200</v>
      </c>
      <c r="BJ32" s="11">
        <f>BI32+(BI32*(Kalkulator!$P$18/100))</f>
        <v>495200</v>
      </c>
      <c r="BK32" s="11">
        <f>BJ32+(BJ32*(Kalkulator!$P$18/100))</f>
        <v>495200</v>
      </c>
      <c r="BL32" s="11">
        <f>BK32+(BK32*(Kalkulator!$P$18/100))</f>
        <v>495200</v>
      </c>
      <c r="BM32" s="11">
        <f>BL32+(BL32*(Kalkulator!$P$18/100))</f>
        <v>495200</v>
      </c>
      <c r="BN32" s="11">
        <f>BM32+(BM32*(Kalkulator!$P$18/100))</f>
        <v>495200</v>
      </c>
      <c r="BO32" s="11">
        <f>BN32+(BN32*(Kalkulator!$P$18/100))</f>
        <v>495200</v>
      </c>
      <c r="BP32" s="11">
        <f>BO32+(BO32*(Kalkulator!$P$18/100))</f>
        <v>495200</v>
      </c>
      <c r="BQ32" s="11">
        <f>BP32+(BP32*(Kalkulator!$P$18/100))</f>
        <v>495200</v>
      </c>
      <c r="BR32" s="11">
        <f>BQ32+(BQ32*(Kalkulator!$P$18/100))</f>
        <v>495200</v>
      </c>
      <c r="BS32" s="11">
        <f>BR32+(BR32*(Kalkulator!$P$18/100))</f>
        <v>495200</v>
      </c>
      <c r="BT32" s="11">
        <f>BS32+(BS32*(Kalkulator!$P$18/100))</f>
        <v>495200</v>
      </c>
      <c r="BU32" s="11">
        <f>BT32+(BT32*(Kalkulator!$P$18/100))</f>
        <v>495200</v>
      </c>
      <c r="BV32" s="11">
        <f>BU32+(BU32*(Kalkulator!$P$18/100))</f>
        <v>495200</v>
      </c>
      <c r="BW32" s="11">
        <f>BV32+(BV32*(Kalkulator!$P$18/100))</f>
        <v>495200</v>
      </c>
      <c r="BX32" s="11">
        <f>BW32+(BW32*(Kalkulator!$P$18/100))</f>
        <v>495200</v>
      </c>
      <c r="BY32" s="11">
        <f>BX32+(BX32*(Kalkulator!$P$18/100))</f>
        <v>495200</v>
      </c>
      <c r="BZ32" s="11">
        <f>BY32+(BY32*(Kalkulator!$P$18/100))</f>
        <v>495200</v>
      </c>
      <c r="CA32" s="11">
        <f>BZ32+(BZ32*(Kalkulator!$P$18/100))</f>
        <v>495200</v>
      </c>
      <c r="CB32" s="11">
        <f>CA32+(CA32*(Kalkulator!$P$18/100))</f>
        <v>495200</v>
      </c>
      <c r="CC32" s="11">
        <f>CB32+(CB32*(Kalkulator!$P$18/100))</f>
        <v>495200</v>
      </c>
      <c r="CD32" s="11">
        <f>CC32+(CC32*(Kalkulator!$P$18/100))</f>
        <v>495200</v>
      </c>
      <c r="CE32" s="11">
        <f>CD32+(CD32*(Kalkulator!$P$18/100))</f>
        <v>495200</v>
      </c>
      <c r="CF32" s="11">
        <f>CE32+(CE32*(Kalkulator!$P$18/100))</f>
        <v>495200</v>
      </c>
      <c r="CG32" s="11">
        <f>CF32+(CF32*(Kalkulator!$P$18/100))</f>
        <v>495200</v>
      </c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</row>
    <row r="33" spans="1:147">
      <c r="A33" s="7">
        <v>50</v>
      </c>
      <c r="B33" s="15">
        <v>316100</v>
      </c>
      <c r="C33" s="18">
        <v>326100</v>
      </c>
      <c r="D33" s="15">
        <v>326100</v>
      </c>
      <c r="E33" s="18">
        <v>326100</v>
      </c>
      <c r="F33" s="15">
        <v>333300</v>
      </c>
      <c r="G33" s="18">
        <v>343600</v>
      </c>
      <c r="H33" s="15">
        <v>343600</v>
      </c>
      <c r="I33" s="18">
        <v>352500</v>
      </c>
      <c r="J33" s="15">
        <v>352500</v>
      </c>
      <c r="K33" s="18">
        <v>362900</v>
      </c>
      <c r="L33" s="15">
        <v>367800</v>
      </c>
      <c r="M33" s="18">
        <v>384900</v>
      </c>
      <c r="N33" s="15">
        <v>387500</v>
      </c>
      <c r="O33" s="18">
        <v>397200</v>
      </c>
      <c r="P33" s="15">
        <v>404600</v>
      </c>
      <c r="Q33" s="18">
        <v>416600</v>
      </c>
      <c r="R33" s="15">
        <v>421100</v>
      </c>
      <c r="S33" s="18">
        <v>429700</v>
      </c>
      <c r="T33" s="15">
        <v>430500</v>
      </c>
      <c r="U33" s="18">
        <v>435500</v>
      </c>
      <c r="V33" s="15">
        <v>436900</v>
      </c>
      <c r="W33" s="18">
        <v>442400</v>
      </c>
      <c r="X33" s="15">
        <v>449300</v>
      </c>
      <c r="Y33" s="18">
        <v>451700</v>
      </c>
      <c r="Z33" s="15">
        <v>461300</v>
      </c>
      <c r="AA33" s="18">
        <v>471300</v>
      </c>
      <c r="AB33" s="15">
        <v>502300</v>
      </c>
      <c r="AC33" s="11">
        <f>AB33+(AB33*(Kalkulator!$P$18/100))</f>
        <v>502300</v>
      </c>
      <c r="AD33" s="11">
        <f>AC33+(AC33*(Kalkulator!$P$18/100))</f>
        <v>502300</v>
      </c>
      <c r="AE33" s="11">
        <f>AD33+(AD33*(Kalkulator!$P$18/100))</f>
        <v>502300</v>
      </c>
      <c r="AF33" s="11">
        <f>AE33+(AE33*(Kalkulator!$P$18/100))</f>
        <v>502300</v>
      </c>
      <c r="AG33" s="11">
        <f>AF33+(AF33*(Kalkulator!$P$18/100))</f>
        <v>502300</v>
      </c>
      <c r="AH33" s="11">
        <f>AG33+(AG33*(Kalkulator!$P$18/100))</f>
        <v>502300</v>
      </c>
      <c r="AI33" s="11">
        <f>AH33+(AH33*(Kalkulator!$P$18/100))</f>
        <v>502300</v>
      </c>
      <c r="AJ33" s="11">
        <f>AI33+(AI33*(Kalkulator!$P$18/100))</f>
        <v>502300</v>
      </c>
      <c r="AK33" s="11">
        <f>AJ33+(AJ33*(Kalkulator!$P$18/100))</f>
        <v>502300</v>
      </c>
      <c r="AL33" s="11">
        <f>AK33+(AK33*(Kalkulator!$P$18/100))</f>
        <v>502300</v>
      </c>
      <c r="AM33" s="11">
        <f>AL33+(AL33*(Kalkulator!$P$18/100))</f>
        <v>502300</v>
      </c>
      <c r="AN33" s="11">
        <f>AM33+(AM33*(Kalkulator!$P$18/100))</f>
        <v>502300</v>
      </c>
      <c r="AO33" s="11">
        <f>AN33+(AN33*(Kalkulator!$P$18/100))</f>
        <v>502300</v>
      </c>
      <c r="AP33" s="11">
        <f>AO33+(AO33*(Kalkulator!$P$18/100))</f>
        <v>502300</v>
      </c>
      <c r="AQ33" s="11">
        <f>AP33+(AP33*(Kalkulator!$P$18/100))</f>
        <v>502300</v>
      </c>
      <c r="AR33" s="11">
        <f>AQ33+(AQ33*(Kalkulator!$P$18/100))</f>
        <v>502300</v>
      </c>
      <c r="AS33" s="11">
        <f>AR33+(AR33*(Kalkulator!$P$18/100))</f>
        <v>502300</v>
      </c>
      <c r="AT33" s="11">
        <f>AS33+(AS33*(Kalkulator!$P$18/100))</f>
        <v>502300</v>
      </c>
      <c r="AU33" s="11">
        <f>AT33+(AT33*(Kalkulator!$P$18/100))</f>
        <v>502300</v>
      </c>
      <c r="AV33" s="11">
        <f>AU33+(AU33*(Kalkulator!$P$18/100))</f>
        <v>502300</v>
      </c>
      <c r="AW33" s="11">
        <f>AV33+(AV33*(Kalkulator!$P$18/100))</f>
        <v>502300</v>
      </c>
      <c r="AX33" s="11">
        <f>AW33+(AW33*(Kalkulator!$P$18/100))</f>
        <v>502300</v>
      </c>
      <c r="AY33" s="11">
        <f>AX33+(AX33*(Kalkulator!$P$18/100))</f>
        <v>502300</v>
      </c>
      <c r="AZ33" s="11">
        <f>AY33+(AY33*(Kalkulator!$P$18/100))</f>
        <v>502300</v>
      </c>
      <c r="BA33" s="11">
        <f>AZ33+(AZ33*(Kalkulator!$P$18/100))</f>
        <v>502300</v>
      </c>
      <c r="BB33" s="11">
        <f>BA33+(BA33*(Kalkulator!$P$18/100))</f>
        <v>502300</v>
      </c>
      <c r="BC33" s="11">
        <f>BB33+(BB33*(Kalkulator!$P$18/100))</f>
        <v>502300</v>
      </c>
      <c r="BD33" s="11">
        <f>BC33+(BC33*(Kalkulator!$P$18/100))</f>
        <v>502300</v>
      </c>
      <c r="BE33" s="11">
        <f>BD33+(BD33*(Kalkulator!$P$18/100))</f>
        <v>502300</v>
      </c>
      <c r="BF33" s="11">
        <f>BE33+(BE33*(Kalkulator!$P$18/100))</f>
        <v>502300</v>
      </c>
      <c r="BG33" s="11">
        <f>BF33+(BF33*(Kalkulator!$P$18/100))</f>
        <v>502300</v>
      </c>
      <c r="BH33" s="11">
        <f>BG33+(BG33*(Kalkulator!$P$18/100))</f>
        <v>502300</v>
      </c>
      <c r="BI33" s="11">
        <f>BH33+(BH33*(Kalkulator!$P$18/100))</f>
        <v>502300</v>
      </c>
      <c r="BJ33" s="11">
        <f>BI33+(BI33*(Kalkulator!$P$18/100))</f>
        <v>502300</v>
      </c>
      <c r="BK33" s="11">
        <f>BJ33+(BJ33*(Kalkulator!$P$18/100))</f>
        <v>502300</v>
      </c>
      <c r="BL33" s="11">
        <f>BK33+(BK33*(Kalkulator!$P$18/100))</f>
        <v>502300</v>
      </c>
      <c r="BM33" s="11">
        <f>BL33+(BL33*(Kalkulator!$P$18/100))</f>
        <v>502300</v>
      </c>
      <c r="BN33" s="11">
        <f>BM33+(BM33*(Kalkulator!$P$18/100))</f>
        <v>502300</v>
      </c>
      <c r="BO33" s="11">
        <f>BN33+(BN33*(Kalkulator!$P$18/100))</f>
        <v>502300</v>
      </c>
      <c r="BP33" s="11">
        <f>BO33+(BO33*(Kalkulator!$P$18/100))</f>
        <v>502300</v>
      </c>
      <c r="BQ33" s="11">
        <f>BP33+(BP33*(Kalkulator!$P$18/100))</f>
        <v>502300</v>
      </c>
      <c r="BR33" s="11">
        <f>BQ33+(BQ33*(Kalkulator!$P$18/100))</f>
        <v>502300</v>
      </c>
      <c r="BS33" s="11">
        <f>BR33+(BR33*(Kalkulator!$P$18/100))</f>
        <v>502300</v>
      </c>
      <c r="BT33" s="11">
        <f>BS33+(BS33*(Kalkulator!$P$18/100))</f>
        <v>502300</v>
      </c>
      <c r="BU33" s="11">
        <f>BT33+(BT33*(Kalkulator!$P$18/100))</f>
        <v>502300</v>
      </c>
      <c r="BV33" s="11">
        <f>BU33+(BU33*(Kalkulator!$P$18/100))</f>
        <v>502300</v>
      </c>
      <c r="BW33" s="11">
        <f>BV33+(BV33*(Kalkulator!$P$18/100))</f>
        <v>502300</v>
      </c>
      <c r="BX33" s="11">
        <f>BW33+(BW33*(Kalkulator!$P$18/100))</f>
        <v>502300</v>
      </c>
      <c r="BY33" s="11">
        <f>BX33+(BX33*(Kalkulator!$P$18/100))</f>
        <v>502300</v>
      </c>
      <c r="BZ33" s="11">
        <f>BY33+(BY33*(Kalkulator!$P$18/100))</f>
        <v>502300</v>
      </c>
      <c r="CA33" s="11">
        <f>BZ33+(BZ33*(Kalkulator!$P$18/100))</f>
        <v>502300</v>
      </c>
      <c r="CB33" s="11">
        <f>CA33+(CA33*(Kalkulator!$P$18/100))</f>
        <v>502300</v>
      </c>
      <c r="CC33" s="11">
        <f>CB33+(CB33*(Kalkulator!$P$18/100))</f>
        <v>502300</v>
      </c>
      <c r="CD33" s="11">
        <f>CC33+(CC33*(Kalkulator!$P$18/100))</f>
        <v>502300</v>
      </c>
      <c r="CE33" s="11">
        <f>CD33+(CD33*(Kalkulator!$P$18/100))</f>
        <v>502300</v>
      </c>
      <c r="CF33" s="11">
        <f>CE33+(CE33*(Kalkulator!$P$18/100))</f>
        <v>502300</v>
      </c>
      <c r="CG33" s="11">
        <f>CF33+(CF33*(Kalkulator!$P$18/100))</f>
        <v>502300</v>
      </c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</row>
    <row r="34" spans="1:147">
      <c r="A34" s="7">
        <v>51</v>
      </c>
      <c r="B34" s="15">
        <v>321900</v>
      </c>
      <c r="C34" s="18">
        <v>331900</v>
      </c>
      <c r="D34" s="15">
        <v>331900</v>
      </c>
      <c r="E34" s="18">
        <v>331900</v>
      </c>
      <c r="F34" s="15">
        <v>339100</v>
      </c>
      <c r="G34" s="18">
        <v>349600</v>
      </c>
      <c r="H34" s="15">
        <v>349600</v>
      </c>
      <c r="I34" s="18">
        <v>358700</v>
      </c>
      <c r="J34" s="15">
        <v>358700</v>
      </c>
      <c r="K34" s="18">
        <v>369300</v>
      </c>
      <c r="L34" s="15">
        <v>374300</v>
      </c>
      <c r="M34" s="18">
        <v>391700</v>
      </c>
      <c r="N34" s="15">
        <v>394400</v>
      </c>
      <c r="O34" s="18">
        <v>404100</v>
      </c>
      <c r="P34" s="15">
        <v>411400</v>
      </c>
      <c r="Q34" s="18">
        <v>423400</v>
      </c>
      <c r="R34" s="15">
        <v>427900</v>
      </c>
      <c r="S34" s="18">
        <v>436600</v>
      </c>
      <c r="T34" s="15">
        <v>437400</v>
      </c>
      <c r="U34" s="18">
        <v>442400</v>
      </c>
      <c r="V34" s="15">
        <v>443900</v>
      </c>
      <c r="W34" s="18">
        <v>449400</v>
      </c>
      <c r="X34" s="15">
        <v>456400</v>
      </c>
      <c r="Y34" s="18">
        <v>458900</v>
      </c>
      <c r="Z34" s="15">
        <v>468300</v>
      </c>
      <c r="AA34" s="18">
        <v>478300</v>
      </c>
      <c r="AB34" s="15">
        <v>509300</v>
      </c>
      <c r="AC34" s="11">
        <f>AB34+(AB34*(Kalkulator!$P$18/100))</f>
        <v>509300</v>
      </c>
      <c r="AD34" s="11">
        <f>AC34+(AC34*(Kalkulator!$P$18/100))</f>
        <v>509300</v>
      </c>
      <c r="AE34" s="11">
        <f>AD34+(AD34*(Kalkulator!$P$18/100))</f>
        <v>509300</v>
      </c>
      <c r="AF34" s="11">
        <f>AE34+(AE34*(Kalkulator!$P$18/100))</f>
        <v>509300</v>
      </c>
      <c r="AG34" s="11">
        <f>AF34+(AF34*(Kalkulator!$P$18/100))</f>
        <v>509300</v>
      </c>
      <c r="AH34" s="11">
        <f>AG34+(AG34*(Kalkulator!$P$18/100))</f>
        <v>509300</v>
      </c>
      <c r="AI34" s="11">
        <f>AH34+(AH34*(Kalkulator!$P$18/100))</f>
        <v>509300</v>
      </c>
      <c r="AJ34" s="11">
        <f>AI34+(AI34*(Kalkulator!$P$18/100))</f>
        <v>509300</v>
      </c>
      <c r="AK34" s="11">
        <f>AJ34+(AJ34*(Kalkulator!$P$18/100))</f>
        <v>509300</v>
      </c>
      <c r="AL34" s="11">
        <f>AK34+(AK34*(Kalkulator!$P$18/100))</f>
        <v>509300</v>
      </c>
      <c r="AM34" s="11">
        <f>AL34+(AL34*(Kalkulator!$P$18/100))</f>
        <v>509300</v>
      </c>
      <c r="AN34" s="11">
        <f>AM34+(AM34*(Kalkulator!$P$18/100))</f>
        <v>509300</v>
      </c>
      <c r="AO34" s="11">
        <f>AN34+(AN34*(Kalkulator!$P$18/100))</f>
        <v>509300</v>
      </c>
      <c r="AP34" s="11">
        <f>AO34+(AO34*(Kalkulator!$P$18/100))</f>
        <v>509300</v>
      </c>
      <c r="AQ34" s="11">
        <f>AP34+(AP34*(Kalkulator!$P$18/100))</f>
        <v>509300</v>
      </c>
      <c r="AR34" s="11">
        <f>AQ34+(AQ34*(Kalkulator!$P$18/100))</f>
        <v>509300</v>
      </c>
      <c r="AS34" s="11">
        <f>AR34+(AR34*(Kalkulator!$P$18/100))</f>
        <v>509300</v>
      </c>
      <c r="AT34" s="11">
        <f>AS34+(AS34*(Kalkulator!$P$18/100))</f>
        <v>509300</v>
      </c>
      <c r="AU34" s="11">
        <f>AT34+(AT34*(Kalkulator!$P$18/100))</f>
        <v>509300</v>
      </c>
      <c r="AV34" s="11">
        <f>AU34+(AU34*(Kalkulator!$P$18/100))</f>
        <v>509300</v>
      </c>
      <c r="AW34" s="11">
        <f>AV34+(AV34*(Kalkulator!$P$18/100))</f>
        <v>509300</v>
      </c>
      <c r="AX34" s="11">
        <f>AW34+(AW34*(Kalkulator!$P$18/100))</f>
        <v>509300</v>
      </c>
      <c r="AY34" s="11">
        <f>AX34+(AX34*(Kalkulator!$P$18/100))</f>
        <v>509300</v>
      </c>
      <c r="AZ34" s="11">
        <f>AY34+(AY34*(Kalkulator!$P$18/100))</f>
        <v>509300</v>
      </c>
      <c r="BA34" s="11">
        <f>AZ34+(AZ34*(Kalkulator!$P$18/100))</f>
        <v>509300</v>
      </c>
      <c r="BB34" s="11">
        <f>BA34+(BA34*(Kalkulator!$P$18/100))</f>
        <v>509300</v>
      </c>
      <c r="BC34" s="11">
        <f>BB34+(BB34*(Kalkulator!$P$18/100))</f>
        <v>509300</v>
      </c>
      <c r="BD34" s="11">
        <f>BC34+(BC34*(Kalkulator!$P$18/100))</f>
        <v>509300</v>
      </c>
      <c r="BE34" s="11">
        <f>BD34+(BD34*(Kalkulator!$P$18/100))</f>
        <v>509300</v>
      </c>
      <c r="BF34" s="11">
        <f>BE34+(BE34*(Kalkulator!$P$18/100))</f>
        <v>509300</v>
      </c>
      <c r="BG34" s="11">
        <f>BF34+(BF34*(Kalkulator!$P$18/100))</f>
        <v>509300</v>
      </c>
      <c r="BH34" s="11">
        <f>BG34+(BG34*(Kalkulator!$P$18/100))</f>
        <v>509300</v>
      </c>
      <c r="BI34" s="11">
        <f>BH34+(BH34*(Kalkulator!$P$18/100))</f>
        <v>509300</v>
      </c>
      <c r="BJ34" s="11">
        <f>BI34+(BI34*(Kalkulator!$P$18/100))</f>
        <v>509300</v>
      </c>
      <c r="BK34" s="11">
        <f>BJ34+(BJ34*(Kalkulator!$P$18/100))</f>
        <v>509300</v>
      </c>
      <c r="BL34" s="11">
        <f>BK34+(BK34*(Kalkulator!$P$18/100))</f>
        <v>509300</v>
      </c>
      <c r="BM34" s="11">
        <f>BL34+(BL34*(Kalkulator!$P$18/100))</f>
        <v>509300</v>
      </c>
      <c r="BN34" s="11">
        <f>BM34+(BM34*(Kalkulator!$P$18/100))</f>
        <v>509300</v>
      </c>
      <c r="BO34" s="11">
        <f>BN34+(BN34*(Kalkulator!$P$18/100))</f>
        <v>509300</v>
      </c>
      <c r="BP34" s="11">
        <f>BO34+(BO34*(Kalkulator!$P$18/100))</f>
        <v>509300</v>
      </c>
      <c r="BQ34" s="11">
        <f>BP34+(BP34*(Kalkulator!$P$18/100))</f>
        <v>509300</v>
      </c>
      <c r="BR34" s="11">
        <f>BQ34+(BQ34*(Kalkulator!$P$18/100))</f>
        <v>509300</v>
      </c>
      <c r="BS34" s="11">
        <f>BR34+(BR34*(Kalkulator!$P$18/100))</f>
        <v>509300</v>
      </c>
      <c r="BT34" s="11">
        <f>BS34+(BS34*(Kalkulator!$P$18/100))</f>
        <v>509300</v>
      </c>
      <c r="BU34" s="11">
        <f>BT34+(BT34*(Kalkulator!$P$18/100))</f>
        <v>509300</v>
      </c>
      <c r="BV34" s="11">
        <f>BU34+(BU34*(Kalkulator!$P$18/100))</f>
        <v>509300</v>
      </c>
      <c r="BW34" s="11">
        <f>BV34+(BV34*(Kalkulator!$P$18/100))</f>
        <v>509300</v>
      </c>
      <c r="BX34" s="11">
        <f>BW34+(BW34*(Kalkulator!$P$18/100))</f>
        <v>509300</v>
      </c>
      <c r="BY34" s="11">
        <f>BX34+(BX34*(Kalkulator!$P$18/100))</f>
        <v>509300</v>
      </c>
      <c r="BZ34" s="11">
        <f>BY34+(BY34*(Kalkulator!$P$18/100))</f>
        <v>509300</v>
      </c>
      <c r="CA34" s="11">
        <f>BZ34+(BZ34*(Kalkulator!$P$18/100))</f>
        <v>509300</v>
      </c>
      <c r="CB34" s="11">
        <f>CA34+(CA34*(Kalkulator!$P$18/100))</f>
        <v>509300</v>
      </c>
      <c r="CC34" s="11">
        <f>CB34+(CB34*(Kalkulator!$P$18/100))</f>
        <v>509300</v>
      </c>
      <c r="CD34" s="11">
        <f>CC34+(CC34*(Kalkulator!$P$18/100))</f>
        <v>509300</v>
      </c>
      <c r="CE34" s="11">
        <f>CD34+(CD34*(Kalkulator!$P$18/100))</f>
        <v>509300</v>
      </c>
      <c r="CF34" s="11">
        <f>CE34+(CE34*(Kalkulator!$P$18/100))</f>
        <v>509300</v>
      </c>
      <c r="CG34" s="11">
        <f>CF34+(CF34*(Kalkulator!$P$18/100))</f>
        <v>509300</v>
      </c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</row>
    <row r="35" spans="1:147">
      <c r="A35" s="7">
        <v>52</v>
      </c>
      <c r="B35" s="15">
        <v>328000</v>
      </c>
      <c r="C35" s="18">
        <v>338000</v>
      </c>
      <c r="D35" s="15">
        <v>338000</v>
      </c>
      <c r="E35" s="18">
        <v>338000</v>
      </c>
      <c r="F35" s="15">
        <v>345200</v>
      </c>
      <c r="G35" s="18">
        <v>355900</v>
      </c>
      <c r="H35" s="15">
        <v>355900</v>
      </c>
      <c r="I35" s="18">
        <v>365200</v>
      </c>
      <c r="J35" s="15">
        <v>365200</v>
      </c>
      <c r="K35" s="18">
        <v>376000</v>
      </c>
      <c r="L35" s="15">
        <v>381100</v>
      </c>
      <c r="M35" s="18">
        <v>398800</v>
      </c>
      <c r="N35" s="15">
        <v>401500</v>
      </c>
      <c r="O35" s="18">
        <v>411200</v>
      </c>
      <c r="P35" s="15">
        <v>418500</v>
      </c>
      <c r="Q35" s="18">
        <v>430500</v>
      </c>
      <c r="R35" s="15">
        <v>435100</v>
      </c>
      <c r="S35" s="18">
        <v>443900</v>
      </c>
      <c r="T35" s="15">
        <v>444700</v>
      </c>
      <c r="U35" s="18">
        <v>449800</v>
      </c>
      <c r="V35" s="15">
        <v>451300</v>
      </c>
      <c r="W35" s="18">
        <v>456900</v>
      </c>
      <c r="X35" s="15">
        <v>464000</v>
      </c>
      <c r="Y35" s="18">
        <v>466500</v>
      </c>
      <c r="Z35" s="15">
        <v>475800</v>
      </c>
      <c r="AA35" s="18">
        <v>485800</v>
      </c>
      <c r="AB35" s="15">
        <v>516800</v>
      </c>
      <c r="AC35" s="11">
        <f>AB35+(AB35*(Kalkulator!$P$18/100))</f>
        <v>516800</v>
      </c>
      <c r="AD35" s="11">
        <f>AC35+(AC35*(Kalkulator!$P$18/100))</f>
        <v>516800</v>
      </c>
      <c r="AE35" s="11">
        <f>AD35+(AD35*(Kalkulator!$P$18/100))</f>
        <v>516800</v>
      </c>
      <c r="AF35" s="11">
        <f>AE35+(AE35*(Kalkulator!$P$18/100))</f>
        <v>516800</v>
      </c>
      <c r="AG35" s="11">
        <f>AF35+(AF35*(Kalkulator!$P$18/100))</f>
        <v>516800</v>
      </c>
      <c r="AH35" s="11">
        <f>AG35+(AG35*(Kalkulator!$P$18/100))</f>
        <v>516800</v>
      </c>
      <c r="AI35" s="11">
        <f>AH35+(AH35*(Kalkulator!$P$18/100))</f>
        <v>516800</v>
      </c>
      <c r="AJ35" s="11">
        <f>AI35+(AI35*(Kalkulator!$P$18/100))</f>
        <v>516800</v>
      </c>
      <c r="AK35" s="11">
        <f>AJ35+(AJ35*(Kalkulator!$P$18/100))</f>
        <v>516800</v>
      </c>
      <c r="AL35" s="11">
        <f>AK35+(AK35*(Kalkulator!$P$18/100))</f>
        <v>516800</v>
      </c>
      <c r="AM35" s="11">
        <f>AL35+(AL35*(Kalkulator!$P$18/100))</f>
        <v>516800</v>
      </c>
      <c r="AN35" s="11">
        <f>AM35+(AM35*(Kalkulator!$P$18/100))</f>
        <v>516800</v>
      </c>
      <c r="AO35" s="11">
        <f>AN35+(AN35*(Kalkulator!$P$18/100))</f>
        <v>516800</v>
      </c>
      <c r="AP35" s="11">
        <f>AO35+(AO35*(Kalkulator!$P$18/100))</f>
        <v>516800</v>
      </c>
      <c r="AQ35" s="11">
        <f>AP35+(AP35*(Kalkulator!$P$18/100))</f>
        <v>516800</v>
      </c>
      <c r="AR35" s="11">
        <f>AQ35+(AQ35*(Kalkulator!$P$18/100))</f>
        <v>516800</v>
      </c>
      <c r="AS35" s="11">
        <f>AR35+(AR35*(Kalkulator!$P$18/100))</f>
        <v>516800</v>
      </c>
      <c r="AT35" s="11">
        <f>AS35+(AS35*(Kalkulator!$P$18/100))</f>
        <v>516800</v>
      </c>
      <c r="AU35" s="11">
        <f>AT35+(AT35*(Kalkulator!$P$18/100))</f>
        <v>516800</v>
      </c>
      <c r="AV35" s="11">
        <f>AU35+(AU35*(Kalkulator!$P$18/100))</f>
        <v>516800</v>
      </c>
      <c r="AW35" s="11">
        <f>AV35+(AV35*(Kalkulator!$P$18/100))</f>
        <v>516800</v>
      </c>
      <c r="AX35" s="11">
        <f>AW35+(AW35*(Kalkulator!$P$18/100))</f>
        <v>516800</v>
      </c>
      <c r="AY35" s="11">
        <f>AX35+(AX35*(Kalkulator!$P$18/100))</f>
        <v>516800</v>
      </c>
      <c r="AZ35" s="11">
        <f>AY35+(AY35*(Kalkulator!$P$18/100))</f>
        <v>516800</v>
      </c>
      <c r="BA35" s="11">
        <f>AZ35+(AZ35*(Kalkulator!$P$18/100))</f>
        <v>516800</v>
      </c>
      <c r="BB35" s="11">
        <f>BA35+(BA35*(Kalkulator!$P$18/100))</f>
        <v>516800</v>
      </c>
      <c r="BC35" s="11">
        <f>BB35+(BB35*(Kalkulator!$P$18/100))</f>
        <v>516800</v>
      </c>
      <c r="BD35" s="11">
        <f>BC35+(BC35*(Kalkulator!$P$18/100))</f>
        <v>516800</v>
      </c>
      <c r="BE35" s="11">
        <f>BD35+(BD35*(Kalkulator!$P$18/100))</f>
        <v>516800</v>
      </c>
      <c r="BF35" s="11">
        <f>BE35+(BE35*(Kalkulator!$P$18/100))</f>
        <v>516800</v>
      </c>
      <c r="BG35" s="11">
        <f>BF35+(BF35*(Kalkulator!$P$18/100))</f>
        <v>516800</v>
      </c>
      <c r="BH35" s="11">
        <f>BG35+(BG35*(Kalkulator!$P$18/100))</f>
        <v>516800</v>
      </c>
      <c r="BI35" s="11">
        <f>BH35+(BH35*(Kalkulator!$P$18/100))</f>
        <v>516800</v>
      </c>
      <c r="BJ35" s="11">
        <f>BI35+(BI35*(Kalkulator!$P$18/100))</f>
        <v>516800</v>
      </c>
      <c r="BK35" s="11">
        <f>BJ35+(BJ35*(Kalkulator!$P$18/100))</f>
        <v>516800</v>
      </c>
      <c r="BL35" s="11">
        <f>BK35+(BK35*(Kalkulator!$P$18/100))</f>
        <v>516800</v>
      </c>
      <c r="BM35" s="11">
        <f>BL35+(BL35*(Kalkulator!$P$18/100))</f>
        <v>516800</v>
      </c>
      <c r="BN35" s="11">
        <f>BM35+(BM35*(Kalkulator!$P$18/100))</f>
        <v>516800</v>
      </c>
      <c r="BO35" s="11">
        <f>BN35+(BN35*(Kalkulator!$P$18/100))</f>
        <v>516800</v>
      </c>
      <c r="BP35" s="11">
        <f>BO35+(BO35*(Kalkulator!$P$18/100))</f>
        <v>516800</v>
      </c>
      <c r="BQ35" s="11">
        <f>BP35+(BP35*(Kalkulator!$P$18/100))</f>
        <v>516800</v>
      </c>
      <c r="BR35" s="11">
        <f>BQ35+(BQ35*(Kalkulator!$P$18/100))</f>
        <v>516800</v>
      </c>
      <c r="BS35" s="11">
        <f>BR35+(BR35*(Kalkulator!$P$18/100))</f>
        <v>516800</v>
      </c>
      <c r="BT35" s="11">
        <f>BS35+(BS35*(Kalkulator!$P$18/100))</f>
        <v>516800</v>
      </c>
      <c r="BU35" s="11">
        <f>BT35+(BT35*(Kalkulator!$P$18/100))</f>
        <v>516800</v>
      </c>
      <c r="BV35" s="11">
        <f>BU35+(BU35*(Kalkulator!$P$18/100))</f>
        <v>516800</v>
      </c>
      <c r="BW35" s="11">
        <f>BV35+(BV35*(Kalkulator!$P$18/100))</f>
        <v>516800</v>
      </c>
      <c r="BX35" s="11">
        <f>BW35+(BW35*(Kalkulator!$P$18/100))</f>
        <v>516800</v>
      </c>
      <c r="BY35" s="11">
        <f>BX35+(BX35*(Kalkulator!$P$18/100))</f>
        <v>516800</v>
      </c>
      <c r="BZ35" s="11">
        <f>BY35+(BY35*(Kalkulator!$P$18/100))</f>
        <v>516800</v>
      </c>
      <c r="CA35" s="11">
        <f>BZ35+(BZ35*(Kalkulator!$P$18/100))</f>
        <v>516800</v>
      </c>
      <c r="CB35" s="11">
        <f>CA35+(CA35*(Kalkulator!$P$18/100))</f>
        <v>516800</v>
      </c>
      <c r="CC35" s="11">
        <f>CB35+(CB35*(Kalkulator!$P$18/100))</f>
        <v>516800</v>
      </c>
      <c r="CD35" s="11">
        <f>CC35+(CC35*(Kalkulator!$P$18/100))</f>
        <v>516800</v>
      </c>
      <c r="CE35" s="11">
        <f>CD35+(CD35*(Kalkulator!$P$18/100))</f>
        <v>516800</v>
      </c>
      <c r="CF35" s="11">
        <f>CE35+(CE35*(Kalkulator!$P$18/100))</f>
        <v>516800</v>
      </c>
      <c r="CG35" s="11">
        <f>CF35+(CF35*(Kalkulator!$P$18/100))</f>
        <v>516800</v>
      </c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</row>
    <row r="36" spans="1:147">
      <c r="A36" s="7">
        <v>53</v>
      </c>
      <c r="B36" s="15">
        <v>334500</v>
      </c>
      <c r="C36" s="18">
        <v>344500</v>
      </c>
      <c r="D36" s="15">
        <v>344500</v>
      </c>
      <c r="E36" s="18">
        <v>344500</v>
      </c>
      <c r="F36" s="15">
        <v>351700</v>
      </c>
      <c r="G36" s="18">
        <v>362600</v>
      </c>
      <c r="H36" s="15">
        <v>362600</v>
      </c>
      <c r="I36" s="18">
        <v>372000</v>
      </c>
      <c r="J36" s="15">
        <v>372000</v>
      </c>
      <c r="K36" s="18">
        <v>383000</v>
      </c>
      <c r="L36" s="15">
        <v>388200</v>
      </c>
      <c r="M36" s="18">
        <v>406300</v>
      </c>
      <c r="N36" s="15">
        <v>409100</v>
      </c>
      <c r="O36" s="18">
        <v>418800</v>
      </c>
      <c r="P36" s="15">
        <v>426000</v>
      </c>
      <c r="Q36" s="18">
        <v>438000</v>
      </c>
      <c r="R36" s="15">
        <v>442700</v>
      </c>
      <c r="S36" s="18">
        <v>451500</v>
      </c>
      <c r="T36" s="15">
        <v>452400</v>
      </c>
      <c r="U36" s="18">
        <v>457600</v>
      </c>
      <c r="V36" s="15">
        <v>459100</v>
      </c>
      <c r="W36" s="18">
        <v>464800</v>
      </c>
      <c r="X36" s="15">
        <v>472000</v>
      </c>
      <c r="Y36" s="18">
        <v>474500</v>
      </c>
      <c r="Z36" s="15">
        <v>483700</v>
      </c>
      <c r="AA36" s="18">
        <v>493700</v>
      </c>
      <c r="AB36" s="15">
        <v>524700</v>
      </c>
      <c r="AC36" s="11">
        <f>AB36+(AB36*(Kalkulator!$P$18/100))</f>
        <v>524700</v>
      </c>
      <c r="AD36" s="11">
        <f>AC36+(AC36*(Kalkulator!$P$18/100))</f>
        <v>524700</v>
      </c>
      <c r="AE36" s="11">
        <f>AD36+(AD36*(Kalkulator!$P$18/100))</f>
        <v>524700</v>
      </c>
      <c r="AF36" s="11">
        <f>AE36+(AE36*(Kalkulator!$P$18/100))</f>
        <v>524700</v>
      </c>
      <c r="AG36" s="11">
        <f>AF36+(AF36*(Kalkulator!$P$18/100))</f>
        <v>524700</v>
      </c>
      <c r="AH36" s="11">
        <f>AG36+(AG36*(Kalkulator!$P$18/100))</f>
        <v>524700</v>
      </c>
      <c r="AI36" s="11">
        <f>AH36+(AH36*(Kalkulator!$P$18/100))</f>
        <v>524700</v>
      </c>
      <c r="AJ36" s="11">
        <f>AI36+(AI36*(Kalkulator!$P$18/100))</f>
        <v>524700</v>
      </c>
      <c r="AK36" s="11">
        <f>AJ36+(AJ36*(Kalkulator!$P$18/100))</f>
        <v>524700</v>
      </c>
      <c r="AL36" s="11">
        <f>AK36+(AK36*(Kalkulator!$P$18/100))</f>
        <v>524700</v>
      </c>
      <c r="AM36" s="11">
        <f>AL36+(AL36*(Kalkulator!$P$18/100))</f>
        <v>524700</v>
      </c>
      <c r="AN36" s="11">
        <f>AM36+(AM36*(Kalkulator!$P$18/100))</f>
        <v>524700</v>
      </c>
      <c r="AO36" s="11">
        <f>AN36+(AN36*(Kalkulator!$P$18/100))</f>
        <v>524700</v>
      </c>
      <c r="AP36" s="11">
        <f>AO36+(AO36*(Kalkulator!$P$18/100))</f>
        <v>524700</v>
      </c>
      <c r="AQ36" s="11">
        <f>AP36+(AP36*(Kalkulator!$P$18/100))</f>
        <v>524700</v>
      </c>
      <c r="AR36" s="11">
        <f>AQ36+(AQ36*(Kalkulator!$P$18/100))</f>
        <v>524700</v>
      </c>
      <c r="AS36" s="11">
        <f>AR36+(AR36*(Kalkulator!$P$18/100))</f>
        <v>524700</v>
      </c>
      <c r="AT36" s="11">
        <f>AS36+(AS36*(Kalkulator!$P$18/100))</f>
        <v>524700</v>
      </c>
      <c r="AU36" s="11">
        <f>AT36+(AT36*(Kalkulator!$P$18/100))</f>
        <v>524700</v>
      </c>
      <c r="AV36" s="11">
        <f>AU36+(AU36*(Kalkulator!$P$18/100))</f>
        <v>524700</v>
      </c>
      <c r="AW36" s="11">
        <f>AV36+(AV36*(Kalkulator!$P$18/100))</f>
        <v>524700</v>
      </c>
      <c r="AX36" s="11">
        <f>AW36+(AW36*(Kalkulator!$P$18/100))</f>
        <v>524700</v>
      </c>
      <c r="AY36" s="11">
        <f>AX36+(AX36*(Kalkulator!$P$18/100))</f>
        <v>524700</v>
      </c>
      <c r="AZ36" s="11">
        <f>AY36+(AY36*(Kalkulator!$P$18/100))</f>
        <v>524700</v>
      </c>
      <c r="BA36" s="11">
        <f>AZ36+(AZ36*(Kalkulator!$P$18/100))</f>
        <v>524700</v>
      </c>
      <c r="BB36" s="11">
        <f>BA36+(BA36*(Kalkulator!$P$18/100))</f>
        <v>524700</v>
      </c>
      <c r="BC36" s="11">
        <f>BB36+(BB36*(Kalkulator!$P$18/100))</f>
        <v>524700</v>
      </c>
      <c r="BD36" s="11">
        <f>BC36+(BC36*(Kalkulator!$P$18/100))</f>
        <v>524700</v>
      </c>
      <c r="BE36" s="11">
        <f>BD36+(BD36*(Kalkulator!$P$18/100))</f>
        <v>524700</v>
      </c>
      <c r="BF36" s="11">
        <f>BE36+(BE36*(Kalkulator!$P$18/100))</f>
        <v>524700</v>
      </c>
      <c r="BG36" s="11">
        <f>BF36+(BF36*(Kalkulator!$P$18/100))</f>
        <v>524700</v>
      </c>
      <c r="BH36" s="11">
        <f>BG36+(BG36*(Kalkulator!$P$18/100))</f>
        <v>524700</v>
      </c>
      <c r="BI36" s="11">
        <f>BH36+(BH36*(Kalkulator!$P$18/100))</f>
        <v>524700</v>
      </c>
      <c r="BJ36" s="11">
        <f>BI36+(BI36*(Kalkulator!$P$18/100))</f>
        <v>524700</v>
      </c>
      <c r="BK36" s="11">
        <f>BJ36+(BJ36*(Kalkulator!$P$18/100))</f>
        <v>524700</v>
      </c>
      <c r="BL36" s="11">
        <f>BK36+(BK36*(Kalkulator!$P$18/100))</f>
        <v>524700</v>
      </c>
      <c r="BM36" s="11">
        <f>BL36+(BL36*(Kalkulator!$P$18/100))</f>
        <v>524700</v>
      </c>
      <c r="BN36" s="11">
        <f>BM36+(BM36*(Kalkulator!$P$18/100))</f>
        <v>524700</v>
      </c>
      <c r="BO36" s="11">
        <f>BN36+(BN36*(Kalkulator!$P$18/100))</f>
        <v>524700</v>
      </c>
      <c r="BP36" s="11">
        <f>BO36+(BO36*(Kalkulator!$P$18/100))</f>
        <v>524700</v>
      </c>
      <c r="BQ36" s="11">
        <f>BP36+(BP36*(Kalkulator!$P$18/100))</f>
        <v>524700</v>
      </c>
      <c r="BR36" s="11">
        <f>BQ36+(BQ36*(Kalkulator!$P$18/100))</f>
        <v>524700</v>
      </c>
      <c r="BS36" s="11">
        <f>BR36+(BR36*(Kalkulator!$P$18/100))</f>
        <v>524700</v>
      </c>
      <c r="BT36" s="11">
        <f>BS36+(BS36*(Kalkulator!$P$18/100))</f>
        <v>524700</v>
      </c>
      <c r="BU36" s="11">
        <f>BT36+(BT36*(Kalkulator!$P$18/100))</f>
        <v>524700</v>
      </c>
      <c r="BV36" s="11">
        <f>BU36+(BU36*(Kalkulator!$P$18/100))</f>
        <v>524700</v>
      </c>
      <c r="BW36" s="11">
        <f>BV36+(BV36*(Kalkulator!$P$18/100))</f>
        <v>524700</v>
      </c>
      <c r="BX36" s="11">
        <f>BW36+(BW36*(Kalkulator!$P$18/100))</f>
        <v>524700</v>
      </c>
      <c r="BY36" s="11">
        <f>BX36+(BX36*(Kalkulator!$P$18/100))</f>
        <v>524700</v>
      </c>
      <c r="BZ36" s="11">
        <f>BY36+(BY36*(Kalkulator!$P$18/100))</f>
        <v>524700</v>
      </c>
      <c r="CA36" s="11">
        <f>BZ36+(BZ36*(Kalkulator!$P$18/100))</f>
        <v>524700</v>
      </c>
      <c r="CB36" s="11">
        <f>CA36+(CA36*(Kalkulator!$P$18/100))</f>
        <v>524700</v>
      </c>
      <c r="CC36" s="11">
        <f>CB36+(CB36*(Kalkulator!$P$18/100))</f>
        <v>524700</v>
      </c>
      <c r="CD36" s="11">
        <f>CC36+(CC36*(Kalkulator!$P$18/100))</f>
        <v>524700</v>
      </c>
      <c r="CE36" s="11">
        <f>CD36+(CD36*(Kalkulator!$P$18/100))</f>
        <v>524700</v>
      </c>
      <c r="CF36" s="11">
        <f>CE36+(CE36*(Kalkulator!$P$18/100))</f>
        <v>524700</v>
      </c>
      <c r="CG36" s="11">
        <f>CF36+(CF36*(Kalkulator!$P$18/100))</f>
        <v>524700</v>
      </c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</row>
    <row r="37" spans="1:147">
      <c r="A37" s="7">
        <v>54</v>
      </c>
      <c r="B37" s="15">
        <v>340500</v>
      </c>
      <c r="C37" s="18">
        <v>350500</v>
      </c>
      <c r="D37" s="15">
        <v>350500</v>
      </c>
      <c r="E37" s="18">
        <v>350500</v>
      </c>
      <c r="F37" s="15">
        <v>357700</v>
      </c>
      <c r="G37" s="18">
        <v>368800</v>
      </c>
      <c r="H37" s="15">
        <v>368800</v>
      </c>
      <c r="I37" s="18">
        <v>378400</v>
      </c>
      <c r="J37" s="15">
        <v>378400</v>
      </c>
      <c r="K37" s="18">
        <v>389600</v>
      </c>
      <c r="L37" s="15">
        <v>394900</v>
      </c>
      <c r="M37" s="18">
        <v>413300</v>
      </c>
      <c r="N37" s="15">
        <v>416100</v>
      </c>
      <c r="O37" s="18">
        <v>425800</v>
      </c>
      <c r="P37" s="15">
        <v>433100</v>
      </c>
      <c r="Q37" s="18">
        <v>445100</v>
      </c>
      <c r="R37" s="15">
        <v>449900</v>
      </c>
      <c r="S37" s="18">
        <v>458800</v>
      </c>
      <c r="T37" s="15">
        <v>459700</v>
      </c>
      <c r="U37" s="18">
        <v>465000</v>
      </c>
      <c r="V37" s="15">
        <v>466500</v>
      </c>
      <c r="W37" s="18">
        <v>472300</v>
      </c>
      <c r="X37" s="15">
        <v>479600</v>
      </c>
      <c r="Y37" s="18">
        <v>482200</v>
      </c>
      <c r="Z37" s="15">
        <v>491200</v>
      </c>
      <c r="AA37" s="18">
        <v>501200</v>
      </c>
      <c r="AB37" s="15">
        <v>532200</v>
      </c>
      <c r="AC37" s="11">
        <f>AB37+(AB37*(Kalkulator!$P$18/100))</f>
        <v>532200</v>
      </c>
      <c r="AD37" s="11">
        <f>AC37+(AC37*(Kalkulator!$P$18/100))</f>
        <v>532200</v>
      </c>
      <c r="AE37" s="11">
        <f>AD37+(AD37*(Kalkulator!$P$18/100))</f>
        <v>532200</v>
      </c>
      <c r="AF37" s="11">
        <f>AE37+(AE37*(Kalkulator!$P$18/100))</f>
        <v>532200</v>
      </c>
      <c r="AG37" s="11">
        <f>AF37+(AF37*(Kalkulator!$P$18/100))</f>
        <v>532200</v>
      </c>
      <c r="AH37" s="11">
        <f>AG37+(AG37*(Kalkulator!$P$18/100))</f>
        <v>532200</v>
      </c>
      <c r="AI37" s="11">
        <f>AH37+(AH37*(Kalkulator!$P$18/100))</f>
        <v>532200</v>
      </c>
      <c r="AJ37" s="11">
        <f>AI37+(AI37*(Kalkulator!$P$18/100))</f>
        <v>532200</v>
      </c>
      <c r="AK37" s="11">
        <f>AJ37+(AJ37*(Kalkulator!$P$18/100))</f>
        <v>532200</v>
      </c>
      <c r="AL37" s="11">
        <f>AK37+(AK37*(Kalkulator!$P$18/100))</f>
        <v>532200</v>
      </c>
      <c r="AM37" s="11">
        <f>AL37+(AL37*(Kalkulator!$P$18/100))</f>
        <v>532200</v>
      </c>
      <c r="AN37" s="11">
        <f>AM37+(AM37*(Kalkulator!$P$18/100))</f>
        <v>532200</v>
      </c>
      <c r="AO37" s="11">
        <f>AN37+(AN37*(Kalkulator!$P$18/100))</f>
        <v>532200</v>
      </c>
      <c r="AP37" s="11">
        <f>AO37+(AO37*(Kalkulator!$P$18/100))</f>
        <v>532200</v>
      </c>
      <c r="AQ37" s="11">
        <f>AP37+(AP37*(Kalkulator!$P$18/100))</f>
        <v>532200</v>
      </c>
      <c r="AR37" s="11">
        <f>AQ37+(AQ37*(Kalkulator!$P$18/100))</f>
        <v>532200</v>
      </c>
      <c r="AS37" s="11">
        <f>AR37+(AR37*(Kalkulator!$P$18/100))</f>
        <v>532200</v>
      </c>
      <c r="AT37" s="11">
        <f>AS37+(AS37*(Kalkulator!$P$18/100))</f>
        <v>532200</v>
      </c>
      <c r="AU37" s="11">
        <f>AT37+(AT37*(Kalkulator!$P$18/100))</f>
        <v>532200</v>
      </c>
      <c r="AV37" s="11">
        <f>AU37+(AU37*(Kalkulator!$P$18/100))</f>
        <v>532200</v>
      </c>
      <c r="AW37" s="11">
        <f>AV37+(AV37*(Kalkulator!$P$18/100))</f>
        <v>532200</v>
      </c>
      <c r="AX37" s="11">
        <f>AW37+(AW37*(Kalkulator!$P$18/100))</f>
        <v>532200</v>
      </c>
      <c r="AY37" s="11">
        <f>AX37+(AX37*(Kalkulator!$P$18/100))</f>
        <v>532200</v>
      </c>
      <c r="AZ37" s="11">
        <f>AY37+(AY37*(Kalkulator!$P$18/100))</f>
        <v>532200</v>
      </c>
      <c r="BA37" s="11">
        <f>AZ37+(AZ37*(Kalkulator!$P$18/100))</f>
        <v>532200</v>
      </c>
      <c r="BB37" s="11">
        <f>BA37+(BA37*(Kalkulator!$P$18/100))</f>
        <v>532200</v>
      </c>
      <c r="BC37" s="11">
        <f>BB37+(BB37*(Kalkulator!$P$18/100))</f>
        <v>532200</v>
      </c>
      <c r="BD37" s="11">
        <f>BC37+(BC37*(Kalkulator!$P$18/100))</f>
        <v>532200</v>
      </c>
      <c r="BE37" s="11">
        <f>BD37+(BD37*(Kalkulator!$P$18/100))</f>
        <v>532200</v>
      </c>
      <c r="BF37" s="11">
        <f>BE37+(BE37*(Kalkulator!$P$18/100))</f>
        <v>532200</v>
      </c>
      <c r="BG37" s="11">
        <f>BF37+(BF37*(Kalkulator!$P$18/100))</f>
        <v>532200</v>
      </c>
      <c r="BH37" s="11">
        <f>BG37+(BG37*(Kalkulator!$P$18/100))</f>
        <v>532200</v>
      </c>
      <c r="BI37" s="11">
        <f>BH37+(BH37*(Kalkulator!$P$18/100))</f>
        <v>532200</v>
      </c>
      <c r="BJ37" s="11">
        <f>BI37+(BI37*(Kalkulator!$P$18/100))</f>
        <v>532200</v>
      </c>
      <c r="BK37" s="11">
        <f>BJ37+(BJ37*(Kalkulator!$P$18/100))</f>
        <v>532200</v>
      </c>
      <c r="BL37" s="11">
        <f>BK37+(BK37*(Kalkulator!$P$18/100))</f>
        <v>532200</v>
      </c>
      <c r="BM37" s="11">
        <f>BL37+(BL37*(Kalkulator!$P$18/100))</f>
        <v>532200</v>
      </c>
      <c r="BN37" s="11">
        <f>BM37+(BM37*(Kalkulator!$P$18/100))</f>
        <v>532200</v>
      </c>
      <c r="BO37" s="11">
        <f>BN37+(BN37*(Kalkulator!$P$18/100))</f>
        <v>532200</v>
      </c>
      <c r="BP37" s="11">
        <f>BO37+(BO37*(Kalkulator!$P$18/100))</f>
        <v>532200</v>
      </c>
      <c r="BQ37" s="11">
        <f>BP37+(BP37*(Kalkulator!$P$18/100))</f>
        <v>532200</v>
      </c>
      <c r="BR37" s="11">
        <f>BQ37+(BQ37*(Kalkulator!$P$18/100))</f>
        <v>532200</v>
      </c>
      <c r="BS37" s="11">
        <f>BR37+(BR37*(Kalkulator!$P$18/100))</f>
        <v>532200</v>
      </c>
      <c r="BT37" s="11">
        <f>BS37+(BS37*(Kalkulator!$P$18/100))</f>
        <v>532200</v>
      </c>
      <c r="BU37" s="11">
        <f>BT37+(BT37*(Kalkulator!$P$18/100))</f>
        <v>532200</v>
      </c>
      <c r="BV37" s="11">
        <f>BU37+(BU37*(Kalkulator!$P$18/100))</f>
        <v>532200</v>
      </c>
      <c r="BW37" s="11">
        <f>BV37+(BV37*(Kalkulator!$P$18/100))</f>
        <v>532200</v>
      </c>
      <c r="BX37" s="11">
        <f>BW37+(BW37*(Kalkulator!$P$18/100))</f>
        <v>532200</v>
      </c>
      <c r="BY37" s="11">
        <f>BX37+(BX37*(Kalkulator!$P$18/100))</f>
        <v>532200</v>
      </c>
      <c r="BZ37" s="11">
        <f>BY37+(BY37*(Kalkulator!$P$18/100))</f>
        <v>532200</v>
      </c>
      <c r="CA37" s="11">
        <f>BZ37+(BZ37*(Kalkulator!$P$18/100))</f>
        <v>532200</v>
      </c>
      <c r="CB37" s="11">
        <f>CA37+(CA37*(Kalkulator!$P$18/100))</f>
        <v>532200</v>
      </c>
      <c r="CC37" s="11">
        <f>CB37+(CB37*(Kalkulator!$P$18/100))</f>
        <v>532200</v>
      </c>
      <c r="CD37" s="11">
        <f>CC37+(CC37*(Kalkulator!$P$18/100))</f>
        <v>532200</v>
      </c>
      <c r="CE37" s="11">
        <f>CD37+(CD37*(Kalkulator!$P$18/100))</f>
        <v>532200</v>
      </c>
      <c r="CF37" s="11">
        <f>CE37+(CE37*(Kalkulator!$P$18/100))</f>
        <v>532200</v>
      </c>
      <c r="CG37" s="11">
        <f>CF37+(CF37*(Kalkulator!$P$18/100))</f>
        <v>532200</v>
      </c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</row>
    <row r="38" spans="1:147">
      <c r="A38" s="7">
        <v>55</v>
      </c>
      <c r="B38" s="15">
        <v>347000</v>
      </c>
      <c r="C38" s="18">
        <v>357000</v>
      </c>
      <c r="D38" s="15">
        <v>357000</v>
      </c>
      <c r="E38" s="18">
        <v>357000</v>
      </c>
      <c r="F38" s="15">
        <v>364200</v>
      </c>
      <c r="G38" s="18">
        <v>375500</v>
      </c>
      <c r="H38" s="15">
        <v>375500</v>
      </c>
      <c r="I38" s="18">
        <v>385300</v>
      </c>
      <c r="J38" s="15">
        <v>385300</v>
      </c>
      <c r="K38" s="18">
        <v>396700</v>
      </c>
      <c r="L38" s="15">
        <v>402100</v>
      </c>
      <c r="M38" s="18">
        <v>420800</v>
      </c>
      <c r="N38" s="15">
        <v>423700</v>
      </c>
      <c r="O38" s="18">
        <v>433400</v>
      </c>
      <c r="P38" s="15">
        <v>440900</v>
      </c>
      <c r="Q38" s="18">
        <v>452900</v>
      </c>
      <c r="R38" s="15">
        <v>457700</v>
      </c>
      <c r="S38" s="18">
        <v>466800</v>
      </c>
      <c r="T38" s="15">
        <v>467700</v>
      </c>
      <c r="U38" s="18">
        <v>473100</v>
      </c>
      <c r="V38" s="15">
        <v>474700</v>
      </c>
      <c r="W38" s="18">
        <v>480600</v>
      </c>
      <c r="X38" s="15">
        <v>488000</v>
      </c>
      <c r="Y38" s="18">
        <v>490600</v>
      </c>
      <c r="Z38" s="15">
        <v>499500</v>
      </c>
      <c r="AA38" s="18">
        <v>509500</v>
      </c>
      <c r="AB38" s="15">
        <v>540500</v>
      </c>
      <c r="AC38" s="11">
        <f>AB38+(AB38*(Kalkulator!$P$18/100))</f>
        <v>540500</v>
      </c>
      <c r="AD38" s="11">
        <f>AC38+(AC38*(Kalkulator!$P$18/100))</f>
        <v>540500</v>
      </c>
      <c r="AE38" s="11">
        <f>AD38+(AD38*(Kalkulator!$P$18/100))</f>
        <v>540500</v>
      </c>
      <c r="AF38" s="11">
        <f>AE38+(AE38*(Kalkulator!$P$18/100))</f>
        <v>540500</v>
      </c>
      <c r="AG38" s="11">
        <f>AF38+(AF38*(Kalkulator!$P$18/100))</f>
        <v>540500</v>
      </c>
      <c r="AH38" s="11">
        <f>AG38+(AG38*(Kalkulator!$P$18/100))</f>
        <v>540500</v>
      </c>
      <c r="AI38" s="11">
        <f>AH38+(AH38*(Kalkulator!$P$18/100))</f>
        <v>540500</v>
      </c>
      <c r="AJ38" s="11">
        <f>AI38+(AI38*(Kalkulator!$P$18/100))</f>
        <v>540500</v>
      </c>
      <c r="AK38" s="11">
        <f>AJ38+(AJ38*(Kalkulator!$P$18/100))</f>
        <v>540500</v>
      </c>
      <c r="AL38" s="11">
        <f>AK38+(AK38*(Kalkulator!$P$18/100))</f>
        <v>540500</v>
      </c>
      <c r="AM38" s="11">
        <f>AL38+(AL38*(Kalkulator!$P$18/100))</f>
        <v>540500</v>
      </c>
      <c r="AN38" s="11">
        <f>AM38+(AM38*(Kalkulator!$P$18/100))</f>
        <v>540500</v>
      </c>
      <c r="AO38" s="11">
        <f>AN38+(AN38*(Kalkulator!$P$18/100))</f>
        <v>540500</v>
      </c>
      <c r="AP38" s="11">
        <f>AO38+(AO38*(Kalkulator!$P$18/100))</f>
        <v>540500</v>
      </c>
      <c r="AQ38" s="11">
        <f>AP38+(AP38*(Kalkulator!$P$18/100))</f>
        <v>540500</v>
      </c>
      <c r="AR38" s="11">
        <f>AQ38+(AQ38*(Kalkulator!$P$18/100))</f>
        <v>540500</v>
      </c>
      <c r="AS38" s="11">
        <f>AR38+(AR38*(Kalkulator!$P$18/100))</f>
        <v>540500</v>
      </c>
      <c r="AT38" s="11">
        <f>AS38+(AS38*(Kalkulator!$P$18/100))</f>
        <v>540500</v>
      </c>
      <c r="AU38" s="11">
        <f>AT38+(AT38*(Kalkulator!$P$18/100))</f>
        <v>540500</v>
      </c>
      <c r="AV38" s="11">
        <f>AU38+(AU38*(Kalkulator!$P$18/100))</f>
        <v>540500</v>
      </c>
      <c r="AW38" s="11">
        <f>AV38+(AV38*(Kalkulator!$P$18/100))</f>
        <v>540500</v>
      </c>
      <c r="AX38" s="11">
        <f>AW38+(AW38*(Kalkulator!$P$18/100))</f>
        <v>540500</v>
      </c>
      <c r="AY38" s="11">
        <f>AX38+(AX38*(Kalkulator!$P$18/100))</f>
        <v>540500</v>
      </c>
      <c r="AZ38" s="11">
        <f>AY38+(AY38*(Kalkulator!$P$18/100))</f>
        <v>540500</v>
      </c>
      <c r="BA38" s="11">
        <f>AZ38+(AZ38*(Kalkulator!$P$18/100))</f>
        <v>540500</v>
      </c>
      <c r="BB38" s="11">
        <f>BA38+(BA38*(Kalkulator!$P$18/100))</f>
        <v>540500</v>
      </c>
      <c r="BC38" s="11">
        <f>BB38+(BB38*(Kalkulator!$P$18/100))</f>
        <v>540500</v>
      </c>
      <c r="BD38" s="11">
        <f>BC38+(BC38*(Kalkulator!$P$18/100))</f>
        <v>540500</v>
      </c>
      <c r="BE38" s="11">
        <f>BD38+(BD38*(Kalkulator!$P$18/100))</f>
        <v>540500</v>
      </c>
      <c r="BF38" s="11">
        <f>BE38+(BE38*(Kalkulator!$P$18/100))</f>
        <v>540500</v>
      </c>
      <c r="BG38" s="11">
        <f>BF38+(BF38*(Kalkulator!$P$18/100))</f>
        <v>540500</v>
      </c>
      <c r="BH38" s="11">
        <f>BG38+(BG38*(Kalkulator!$P$18/100))</f>
        <v>540500</v>
      </c>
      <c r="BI38" s="11">
        <f>BH38+(BH38*(Kalkulator!$P$18/100))</f>
        <v>540500</v>
      </c>
      <c r="BJ38" s="11">
        <f>BI38+(BI38*(Kalkulator!$P$18/100))</f>
        <v>540500</v>
      </c>
      <c r="BK38" s="11">
        <f>BJ38+(BJ38*(Kalkulator!$P$18/100))</f>
        <v>540500</v>
      </c>
      <c r="BL38" s="11">
        <f>BK38+(BK38*(Kalkulator!$P$18/100))</f>
        <v>540500</v>
      </c>
      <c r="BM38" s="11">
        <f>BL38+(BL38*(Kalkulator!$P$18/100))</f>
        <v>540500</v>
      </c>
      <c r="BN38" s="11">
        <f>BM38+(BM38*(Kalkulator!$P$18/100))</f>
        <v>540500</v>
      </c>
      <c r="BO38" s="11">
        <f>BN38+(BN38*(Kalkulator!$P$18/100))</f>
        <v>540500</v>
      </c>
      <c r="BP38" s="11">
        <f>BO38+(BO38*(Kalkulator!$P$18/100))</f>
        <v>540500</v>
      </c>
      <c r="BQ38" s="11">
        <f>BP38+(BP38*(Kalkulator!$P$18/100))</f>
        <v>540500</v>
      </c>
      <c r="BR38" s="11">
        <f>BQ38+(BQ38*(Kalkulator!$P$18/100))</f>
        <v>540500</v>
      </c>
      <c r="BS38" s="11">
        <f>BR38+(BR38*(Kalkulator!$P$18/100))</f>
        <v>540500</v>
      </c>
      <c r="BT38" s="11">
        <f>BS38+(BS38*(Kalkulator!$P$18/100))</f>
        <v>540500</v>
      </c>
      <c r="BU38" s="11">
        <f>BT38+(BT38*(Kalkulator!$P$18/100))</f>
        <v>540500</v>
      </c>
      <c r="BV38" s="11">
        <f>BU38+(BU38*(Kalkulator!$P$18/100))</f>
        <v>540500</v>
      </c>
      <c r="BW38" s="11">
        <f>BV38+(BV38*(Kalkulator!$P$18/100))</f>
        <v>540500</v>
      </c>
      <c r="BX38" s="11">
        <f>BW38+(BW38*(Kalkulator!$P$18/100))</f>
        <v>540500</v>
      </c>
      <c r="BY38" s="11">
        <f>BX38+(BX38*(Kalkulator!$P$18/100))</f>
        <v>540500</v>
      </c>
      <c r="BZ38" s="11">
        <f>BY38+(BY38*(Kalkulator!$P$18/100))</f>
        <v>540500</v>
      </c>
      <c r="CA38" s="11">
        <f>BZ38+(BZ38*(Kalkulator!$P$18/100))</f>
        <v>540500</v>
      </c>
      <c r="CB38" s="11">
        <f>CA38+(CA38*(Kalkulator!$P$18/100))</f>
        <v>540500</v>
      </c>
      <c r="CC38" s="11">
        <f>CB38+(CB38*(Kalkulator!$P$18/100))</f>
        <v>540500</v>
      </c>
      <c r="CD38" s="11">
        <f>CC38+(CC38*(Kalkulator!$P$18/100))</f>
        <v>540500</v>
      </c>
      <c r="CE38" s="11">
        <f>CD38+(CD38*(Kalkulator!$P$18/100))</f>
        <v>540500</v>
      </c>
      <c r="CF38" s="11">
        <f>CE38+(CE38*(Kalkulator!$P$18/100))</f>
        <v>540500</v>
      </c>
      <c r="CG38" s="11">
        <f>CF38+(CF38*(Kalkulator!$P$18/100))</f>
        <v>540500</v>
      </c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</row>
    <row r="39" spans="1:147">
      <c r="A39" s="7">
        <v>56</v>
      </c>
      <c r="B39" s="15">
        <v>353500</v>
      </c>
      <c r="C39" s="18">
        <v>363500</v>
      </c>
      <c r="D39" s="15">
        <v>363500</v>
      </c>
      <c r="E39" s="18">
        <v>363500</v>
      </c>
      <c r="F39" s="15">
        <v>370700</v>
      </c>
      <c r="G39" s="18">
        <v>382200</v>
      </c>
      <c r="H39" s="15">
        <v>382200</v>
      </c>
      <c r="I39" s="18">
        <v>392100</v>
      </c>
      <c r="J39" s="15">
        <v>392100</v>
      </c>
      <c r="K39" s="18">
        <v>403700</v>
      </c>
      <c r="L39" s="15">
        <v>409100</v>
      </c>
      <c r="M39" s="18">
        <v>428100</v>
      </c>
      <c r="N39" s="15">
        <v>431000</v>
      </c>
      <c r="O39" s="18">
        <v>440700</v>
      </c>
      <c r="P39" s="15">
        <v>448300</v>
      </c>
      <c r="Q39" s="18">
        <v>460400</v>
      </c>
      <c r="R39" s="15">
        <v>465300</v>
      </c>
      <c r="S39" s="18">
        <v>474500</v>
      </c>
      <c r="T39" s="15">
        <v>475400</v>
      </c>
      <c r="U39" s="18">
        <v>480900</v>
      </c>
      <c r="V39" s="15">
        <v>482500</v>
      </c>
      <c r="W39" s="18">
        <v>488500</v>
      </c>
      <c r="X39" s="15">
        <v>496100</v>
      </c>
      <c r="Y39" s="18">
        <v>498800</v>
      </c>
      <c r="Z39" s="15">
        <v>507600</v>
      </c>
      <c r="AA39" s="18">
        <v>517600</v>
      </c>
      <c r="AB39" s="15">
        <v>548600</v>
      </c>
      <c r="AC39" s="11">
        <f>AB39+(AB39*(Kalkulator!$P$18/100))</f>
        <v>548600</v>
      </c>
      <c r="AD39" s="11">
        <f>AC39+(AC39*(Kalkulator!$P$18/100))</f>
        <v>548600</v>
      </c>
      <c r="AE39" s="11">
        <f>AD39+(AD39*(Kalkulator!$P$18/100))</f>
        <v>548600</v>
      </c>
      <c r="AF39" s="11">
        <f>AE39+(AE39*(Kalkulator!$P$18/100))</f>
        <v>548600</v>
      </c>
      <c r="AG39" s="11">
        <f>AF39+(AF39*(Kalkulator!$P$18/100))</f>
        <v>548600</v>
      </c>
      <c r="AH39" s="11">
        <f>AG39+(AG39*(Kalkulator!$P$18/100))</f>
        <v>548600</v>
      </c>
      <c r="AI39" s="11">
        <f>AH39+(AH39*(Kalkulator!$P$18/100))</f>
        <v>548600</v>
      </c>
      <c r="AJ39" s="11">
        <f>AI39+(AI39*(Kalkulator!$P$18/100))</f>
        <v>548600</v>
      </c>
      <c r="AK39" s="11">
        <f>AJ39+(AJ39*(Kalkulator!$P$18/100))</f>
        <v>548600</v>
      </c>
      <c r="AL39" s="11">
        <f>AK39+(AK39*(Kalkulator!$P$18/100))</f>
        <v>548600</v>
      </c>
      <c r="AM39" s="11">
        <f>AL39+(AL39*(Kalkulator!$P$18/100))</f>
        <v>548600</v>
      </c>
      <c r="AN39" s="11">
        <f>AM39+(AM39*(Kalkulator!$P$18/100))</f>
        <v>548600</v>
      </c>
      <c r="AO39" s="11">
        <f>AN39+(AN39*(Kalkulator!$P$18/100))</f>
        <v>548600</v>
      </c>
      <c r="AP39" s="11">
        <f>AO39+(AO39*(Kalkulator!$P$18/100))</f>
        <v>548600</v>
      </c>
      <c r="AQ39" s="11">
        <f>AP39+(AP39*(Kalkulator!$P$18/100))</f>
        <v>548600</v>
      </c>
      <c r="AR39" s="11">
        <f>AQ39+(AQ39*(Kalkulator!$P$18/100))</f>
        <v>548600</v>
      </c>
      <c r="AS39" s="11">
        <f>AR39+(AR39*(Kalkulator!$P$18/100))</f>
        <v>548600</v>
      </c>
      <c r="AT39" s="11">
        <f>AS39+(AS39*(Kalkulator!$P$18/100))</f>
        <v>548600</v>
      </c>
      <c r="AU39" s="11">
        <f>AT39+(AT39*(Kalkulator!$P$18/100))</f>
        <v>548600</v>
      </c>
      <c r="AV39" s="11">
        <f>AU39+(AU39*(Kalkulator!$P$18/100))</f>
        <v>548600</v>
      </c>
      <c r="AW39" s="11">
        <f>AV39+(AV39*(Kalkulator!$P$18/100))</f>
        <v>548600</v>
      </c>
      <c r="AX39" s="11">
        <f>AW39+(AW39*(Kalkulator!$P$18/100))</f>
        <v>548600</v>
      </c>
      <c r="AY39" s="11">
        <f>AX39+(AX39*(Kalkulator!$P$18/100))</f>
        <v>548600</v>
      </c>
      <c r="AZ39" s="11">
        <f>AY39+(AY39*(Kalkulator!$P$18/100))</f>
        <v>548600</v>
      </c>
      <c r="BA39" s="11">
        <f>AZ39+(AZ39*(Kalkulator!$P$18/100))</f>
        <v>548600</v>
      </c>
      <c r="BB39" s="11">
        <f>BA39+(BA39*(Kalkulator!$P$18/100))</f>
        <v>548600</v>
      </c>
      <c r="BC39" s="11">
        <f>BB39+(BB39*(Kalkulator!$P$18/100))</f>
        <v>548600</v>
      </c>
      <c r="BD39" s="11">
        <f>BC39+(BC39*(Kalkulator!$P$18/100))</f>
        <v>548600</v>
      </c>
      <c r="BE39" s="11">
        <f>BD39+(BD39*(Kalkulator!$P$18/100))</f>
        <v>548600</v>
      </c>
      <c r="BF39" s="11">
        <f>BE39+(BE39*(Kalkulator!$P$18/100))</f>
        <v>548600</v>
      </c>
      <c r="BG39" s="11">
        <f>BF39+(BF39*(Kalkulator!$P$18/100))</f>
        <v>548600</v>
      </c>
      <c r="BH39" s="11">
        <f>BG39+(BG39*(Kalkulator!$P$18/100))</f>
        <v>548600</v>
      </c>
      <c r="BI39" s="11">
        <f>BH39+(BH39*(Kalkulator!$P$18/100))</f>
        <v>548600</v>
      </c>
      <c r="BJ39" s="11">
        <f>BI39+(BI39*(Kalkulator!$P$18/100))</f>
        <v>548600</v>
      </c>
      <c r="BK39" s="11">
        <f>BJ39+(BJ39*(Kalkulator!$P$18/100))</f>
        <v>548600</v>
      </c>
      <c r="BL39" s="11">
        <f>BK39+(BK39*(Kalkulator!$P$18/100))</f>
        <v>548600</v>
      </c>
      <c r="BM39" s="11">
        <f>BL39+(BL39*(Kalkulator!$P$18/100))</f>
        <v>548600</v>
      </c>
      <c r="BN39" s="11">
        <f>BM39+(BM39*(Kalkulator!$P$18/100))</f>
        <v>548600</v>
      </c>
      <c r="BO39" s="11">
        <f>BN39+(BN39*(Kalkulator!$P$18/100))</f>
        <v>548600</v>
      </c>
      <c r="BP39" s="11">
        <f>BO39+(BO39*(Kalkulator!$P$18/100))</f>
        <v>548600</v>
      </c>
      <c r="BQ39" s="11">
        <f>BP39+(BP39*(Kalkulator!$P$18/100))</f>
        <v>548600</v>
      </c>
      <c r="BR39" s="11">
        <f>BQ39+(BQ39*(Kalkulator!$P$18/100))</f>
        <v>548600</v>
      </c>
      <c r="BS39" s="11">
        <f>BR39+(BR39*(Kalkulator!$P$18/100))</f>
        <v>548600</v>
      </c>
      <c r="BT39" s="11">
        <f>BS39+(BS39*(Kalkulator!$P$18/100))</f>
        <v>548600</v>
      </c>
      <c r="BU39" s="11">
        <f>BT39+(BT39*(Kalkulator!$P$18/100))</f>
        <v>548600</v>
      </c>
      <c r="BV39" s="11">
        <f>BU39+(BU39*(Kalkulator!$P$18/100))</f>
        <v>548600</v>
      </c>
      <c r="BW39" s="11">
        <f>BV39+(BV39*(Kalkulator!$P$18/100))</f>
        <v>548600</v>
      </c>
      <c r="BX39" s="11">
        <f>BW39+(BW39*(Kalkulator!$P$18/100))</f>
        <v>548600</v>
      </c>
      <c r="BY39" s="11">
        <f>BX39+(BX39*(Kalkulator!$P$18/100))</f>
        <v>548600</v>
      </c>
      <c r="BZ39" s="11">
        <f>BY39+(BY39*(Kalkulator!$P$18/100))</f>
        <v>548600</v>
      </c>
      <c r="CA39" s="11">
        <f>BZ39+(BZ39*(Kalkulator!$P$18/100))</f>
        <v>548600</v>
      </c>
      <c r="CB39" s="11">
        <f>CA39+(CA39*(Kalkulator!$P$18/100))</f>
        <v>548600</v>
      </c>
      <c r="CC39" s="11">
        <f>CB39+(CB39*(Kalkulator!$P$18/100))</f>
        <v>548600</v>
      </c>
      <c r="CD39" s="11">
        <f>CC39+(CC39*(Kalkulator!$P$18/100))</f>
        <v>548600</v>
      </c>
      <c r="CE39" s="11">
        <f>CD39+(CD39*(Kalkulator!$P$18/100))</f>
        <v>548600</v>
      </c>
      <c r="CF39" s="11">
        <f>CE39+(CE39*(Kalkulator!$P$18/100))</f>
        <v>548600</v>
      </c>
      <c r="CG39" s="11">
        <f>CF39+(CF39*(Kalkulator!$P$18/100))</f>
        <v>548600</v>
      </c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</row>
    <row r="40" spans="1:147">
      <c r="A40" s="7">
        <v>57</v>
      </c>
      <c r="B40" s="15">
        <v>360000</v>
      </c>
      <c r="C40" s="18">
        <v>370000</v>
      </c>
      <c r="D40" s="15">
        <v>370000</v>
      </c>
      <c r="E40" s="18">
        <v>370000</v>
      </c>
      <c r="F40" s="15">
        <v>377200</v>
      </c>
      <c r="G40" s="18">
        <v>388900</v>
      </c>
      <c r="H40" s="15">
        <v>388900</v>
      </c>
      <c r="I40" s="18">
        <v>399000</v>
      </c>
      <c r="J40" s="15">
        <v>399000</v>
      </c>
      <c r="K40" s="18">
        <v>410800</v>
      </c>
      <c r="L40" s="15">
        <v>416300</v>
      </c>
      <c r="M40" s="18">
        <v>435700</v>
      </c>
      <c r="N40" s="15">
        <v>438700</v>
      </c>
      <c r="O40" s="18">
        <v>448400</v>
      </c>
      <c r="P40" s="15">
        <v>456100</v>
      </c>
      <c r="Q40" s="18">
        <v>468400</v>
      </c>
      <c r="R40" s="15">
        <v>473400</v>
      </c>
      <c r="S40" s="18">
        <v>482800</v>
      </c>
      <c r="T40" s="15">
        <v>483700</v>
      </c>
      <c r="U40" s="18">
        <v>489300</v>
      </c>
      <c r="V40" s="15">
        <v>490900</v>
      </c>
      <c r="W40" s="18">
        <v>497000</v>
      </c>
      <c r="X40" s="15">
        <v>504700</v>
      </c>
      <c r="Y40" s="18">
        <v>507400</v>
      </c>
      <c r="Z40" s="15">
        <v>516100</v>
      </c>
      <c r="AA40" s="18">
        <v>526100</v>
      </c>
      <c r="AB40" s="15">
        <v>557100</v>
      </c>
      <c r="AC40" s="11">
        <f>AB40+(AB40*(Kalkulator!$P$18/100))</f>
        <v>557100</v>
      </c>
      <c r="AD40" s="11">
        <f>AC40+(AC40*(Kalkulator!$P$18/100))</f>
        <v>557100</v>
      </c>
      <c r="AE40" s="11">
        <f>AD40+(AD40*(Kalkulator!$P$18/100))</f>
        <v>557100</v>
      </c>
      <c r="AF40" s="11">
        <f>AE40+(AE40*(Kalkulator!$P$18/100))</f>
        <v>557100</v>
      </c>
      <c r="AG40" s="11">
        <f>AF40+(AF40*(Kalkulator!$P$18/100))</f>
        <v>557100</v>
      </c>
      <c r="AH40" s="11">
        <f>AG40+(AG40*(Kalkulator!$P$18/100))</f>
        <v>557100</v>
      </c>
      <c r="AI40" s="11">
        <f>AH40+(AH40*(Kalkulator!$P$18/100))</f>
        <v>557100</v>
      </c>
      <c r="AJ40" s="11">
        <f>AI40+(AI40*(Kalkulator!$P$18/100))</f>
        <v>557100</v>
      </c>
      <c r="AK40" s="11">
        <f>AJ40+(AJ40*(Kalkulator!$P$18/100))</f>
        <v>557100</v>
      </c>
      <c r="AL40" s="11">
        <f>AK40+(AK40*(Kalkulator!$P$18/100))</f>
        <v>557100</v>
      </c>
      <c r="AM40" s="11">
        <f>AL40+(AL40*(Kalkulator!$P$18/100))</f>
        <v>557100</v>
      </c>
      <c r="AN40" s="11">
        <f>AM40+(AM40*(Kalkulator!$P$18/100))</f>
        <v>557100</v>
      </c>
      <c r="AO40" s="11">
        <f>AN40+(AN40*(Kalkulator!$P$18/100))</f>
        <v>557100</v>
      </c>
      <c r="AP40" s="11">
        <f>AO40+(AO40*(Kalkulator!$P$18/100))</f>
        <v>557100</v>
      </c>
      <c r="AQ40" s="11">
        <f>AP40+(AP40*(Kalkulator!$P$18/100))</f>
        <v>557100</v>
      </c>
      <c r="AR40" s="11">
        <f>AQ40+(AQ40*(Kalkulator!$P$18/100))</f>
        <v>557100</v>
      </c>
      <c r="AS40" s="11">
        <f>AR40+(AR40*(Kalkulator!$P$18/100))</f>
        <v>557100</v>
      </c>
      <c r="AT40" s="11">
        <f>AS40+(AS40*(Kalkulator!$P$18/100))</f>
        <v>557100</v>
      </c>
      <c r="AU40" s="11">
        <f>AT40+(AT40*(Kalkulator!$P$18/100))</f>
        <v>557100</v>
      </c>
      <c r="AV40" s="11">
        <f>AU40+(AU40*(Kalkulator!$P$18/100))</f>
        <v>557100</v>
      </c>
      <c r="AW40" s="11">
        <f>AV40+(AV40*(Kalkulator!$P$18/100))</f>
        <v>557100</v>
      </c>
      <c r="AX40" s="11">
        <f>AW40+(AW40*(Kalkulator!$P$18/100))</f>
        <v>557100</v>
      </c>
      <c r="AY40" s="11">
        <f>AX40+(AX40*(Kalkulator!$P$18/100))</f>
        <v>557100</v>
      </c>
      <c r="AZ40" s="11">
        <f>AY40+(AY40*(Kalkulator!$P$18/100))</f>
        <v>557100</v>
      </c>
      <c r="BA40" s="11">
        <f>AZ40+(AZ40*(Kalkulator!$P$18/100))</f>
        <v>557100</v>
      </c>
      <c r="BB40" s="11">
        <f>BA40+(BA40*(Kalkulator!$P$18/100))</f>
        <v>557100</v>
      </c>
      <c r="BC40" s="11">
        <f>BB40+(BB40*(Kalkulator!$P$18/100))</f>
        <v>557100</v>
      </c>
      <c r="BD40" s="11">
        <f>BC40+(BC40*(Kalkulator!$P$18/100))</f>
        <v>557100</v>
      </c>
      <c r="BE40" s="11">
        <f>BD40+(BD40*(Kalkulator!$P$18/100))</f>
        <v>557100</v>
      </c>
      <c r="BF40" s="11">
        <f>BE40+(BE40*(Kalkulator!$P$18/100))</f>
        <v>557100</v>
      </c>
      <c r="BG40" s="11">
        <f>BF40+(BF40*(Kalkulator!$P$18/100))</f>
        <v>557100</v>
      </c>
      <c r="BH40" s="11">
        <f>BG40+(BG40*(Kalkulator!$P$18/100))</f>
        <v>557100</v>
      </c>
      <c r="BI40" s="11">
        <f>BH40+(BH40*(Kalkulator!$P$18/100))</f>
        <v>557100</v>
      </c>
      <c r="BJ40" s="11">
        <f>BI40+(BI40*(Kalkulator!$P$18/100))</f>
        <v>557100</v>
      </c>
      <c r="BK40" s="11">
        <f>BJ40+(BJ40*(Kalkulator!$P$18/100))</f>
        <v>557100</v>
      </c>
      <c r="BL40" s="11">
        <f>BK40+(BK40*(Kalkulator!$P$18/100))</f>
        <v>557100</v>
      </c>
      <c r="BM40" s="11">
        <f>BL40+(BL40*(Kalkulator!$P$18/100))</f>
        <v>557100</v>
      </c>
      <c r="BN40" s="11">
        <f>BM40+(BM40*(Kalkulator!$P$18/100))</f>
        <v>557100</v>
      </c>
      <c r="BO40" s="11">
        <f>BN40+(BN40*(Kalkulator!$P$18/100))</f>
        <v>557100</v>
      </c>
      <c r="BP40" s="11">
        <f>BO40+(BO40*(Kalkulator!$P$18/100))</f>
        <v>557100</v>
      </c>
      <c r="BQ40" s="11">
        <f>BP40+(BP40*(Kalkulator!$P$18/100))</f>
        <v>557100</v>
      </c>
      <c r="BR40" s="11">
        <f>BQ40+(BQ40*(Kalkulator!$P$18/100))</f>
        <v>557100</v>
      </c>
      <c r="BS40" s="11">
        <f>BR40+(BR40*(Kalkulator!$P$18/100))</f>
        <v>557100</v>
      </c>
      <c r="BT40" s="11">
        <f>BS40+(BS40*(Kalkulator!$P$18/100))</f>
        <v>557100</v>
      </c>
      <c r="BU40" s="11">
        <f>BT40+(BT40*(Kalkulator!$P$18/100))</f>
        <v>557100</v>
      </c>
      <c r="BV40" s="11">
        <f>BU40+(BU40*(Kalkulator!$P$18/100))</f>
        <v>557100</v>
      </c>
      <c r="BW40" s="11">
        <f>BV40+(BV40*(Kalkulator!$P$18/100))</f>
        <v>557100</v>
      </c>
      <c r="BX40" s="11">
        <f>BW40+(BW40*(Kalkulator!$P$18/100))</f>
        <v>557100</v>
      </c>
      <c r="BY40" s="11">
        <f>BX40+(BX40*(Kalkulator!$P$18/100))</f>
        <v>557100</v>
      </c>
      <c r="BZ40" s="11">
        <f>BY40+(BY40*(Kalkulator!$P$18/100))</f>
        <v>557100</v>
      </c>
      <c r="CA40" s="11">
        <f>BZ40+(BZ40*(Kalkulator!$P$18/100))</f>
        <v>557100</v>
      </c>
      <c r="CB40" s="11">
        <f>CA40+(CA40*(Kalkulator!$P$18/100))</f>
        <v>557100</v>
      </c>
      <c r="CC40" s="11">
        <f>CB40+(CB40*(Kalkulator!$P$18/100))</f>
        <v>557100</v>
      </c>
      <c r="CD40" s="11">
        <f>CC40+(CC40*(Kalkulator!$P$18/100))</f>
        <v>557100</v>
      </c>
      <c r="CE40" s="11">
        <f>CD40+(CD40*(Kalkulator!$P$18/100))</f>
        <v>557100</v>
      </c>
      <c r="CF40" s="11">
        <f>CE40+(CE40*(Kalkulator!$P$18/100))</f>
        <v>557100</v>
      </c>
      <c r="CG40" s="11">
        <f>CF40+(CF40*(Kalkulator!$P$18/100))</f>
        <v>557100</v>
      </c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</row>
    <row r="41" spans="1:147">
      <c r="A41" s="7">
        <v>58</v>
      </c>
      <c r="B41" s="15">
        <v>367000</v>
      </c>
      <c r="C41" s="18">
        <v>377000</v>
      </c>
      <c r="D41" s="15">
        <v>377000</v>
      </c>
      <c r="E41" s="18">
        <v>377000</v>
      </c>
      <c r="F41" s="15">
        <v>384200</v>
      </c>
      <c r="G41" s="18">
        <v>396100</v>
      </c>
      <c r="H41" s="15">
        <v>396100</v>
      </c>
      <c r="I41" s="18">
        <v>406400</v>
      </c>
      <c r="J41" s="15">
        <v>406400</v>
      </c>
      <c r="K41" s="18">
        <v>418400</v>
      </c>
      <c r="L41" s="15">
        <v>424000</v>
      </c>
      <c r="M41" s="18">
        <v>443700</v>
      </c>
      <c r="N41" s="15">
        <v>446700</v>
      </c>
      <c r="O41" s="18">
        <v>456400</v>
      </c>
      <c r="P41" s="15">
        <v>464300</v>
      </c>
      <c r="Q41" s="18">
        <v>476800</v>
      </c>
      <c r="R41" s="15">
        <v>481900</v>
      </c>
      <c r="S41" s="18">
        <v>491400</v>
      </c>
      <c r="T41" s="15">
        <v>492300</v>
      </c>
      <c r="U41" s="18">
        <v>498000</v>
      </c>
      <c r="V41" s="15">
        <v>499600</v>
      </c>
      <c r="W41" s="18">
        <v>505800</v>
      </c>
      <c r="X41" s="15">
        <v>513600</v>
      </c>
      <c r="Y41" s="18">
        <v>516400</v>
      </c>
      <c r="Z41" s="15">
        <v>524900</v>
      </c>
      <c r="AA41" s="18">
        <v>534900</v>
      </c>
      <c r="AB41" s="15">
        <v>565900</v>
      </c>
      <c r="AC41" s="11">
        <f>AB41+(AB41*(Kalkulator!$P$18/100))</f>
        <v>565900</v>
      </c>
      <c r="AD41" s="11">
        <f>AC41+(AC41*(Kalkulator!$P$18/100))</f>
        <v>565900</v>
      </c>
      <c r="AE41" s="11">
        <f>AD41+(AD41*(Kalkulator!$P$18/100))</f>
        <v>565900</v>
      </c>
      <c r="AF41" s="11">
        <f>AE41+(AE41*(Kalkulator!$P$18/100))</f>
        <v>565900</v>
      </c>
      <c r="AG41" s="11">
        <f>AF41+(AF41*(Kalkulator!$P$18/100))</f>
        <v>565900</v>
      </c>
      <c r="AH41" s="11">
        <f>AG41+(AG41*(Kalkulator!$P$18/100))</f>
        <v>565900</v>
      </c>
      <c r="AI41" s="11">
        <f>AH41+(AH41*(Kalkulator!$P$18/100))</f>
        <v>565900</v>
      </c>
      <c r="AJ41" s="11">
        <f>AI41+(AI41*(Kalkulator!$P$18/100))</f>
        <v>565900</v>
      </c>
      <c r="AK41" s="11">
        <f>AJ41+(AJ41*(Kalkulator!$P$18/100))</f>
        <v>565900</v>
      </c>
      <c r="AL41" s="11">
        <f>AK41+(AK41*(Kalkulator!$P$18/100))</f>
        <v>565900</v>
      </c>
      <c r="AM41" s="11">
        <f>AL41+(AL41*(Kalkulator!$P$18/100))</f>
        <v>565900</v>
      </c>
      <c r="AN41" s="11">
        <f>AM41+(AM41*(Kalkulator!$P$18/100))</f>
        <v>565900</v>
      </c>
      <c r="AO41" s="11">
        <f>AN41+(AN41*(Kalkulator!$P$18/100))</f>
        <v>565900</v>
      </c>
      <c r="AP41" s="11">
        <f>AO41+(AO41*(Kalkulator!$P$18/100))</f>
        <v>565900</v>
      </c>
      <c r="AQ41" s="11">
        <f>AP41+(AP41*(Kalkulator!$P$18/100))</f>
        <v>565900</v>
      </c>
      <c r="AR41" s="11">
        <f>AQ41+(AQ41*(Kalkulator!$P$18/100))</f>
        <v>565900</v>
      </c>
      <c r="AS41" s="11">
        <f>AR41+(AR41*(Kalkulator!$P$18/100))</f>
        <v>565900</v>
      </c>
      <c r="AT41" s="11">
        <f>AS41+(AS41*(Kalkulator!$P$18/100))</f>
        <v>565900</v>
      </c>
      <c r="AU41" s="11">
        <f>AT41+(AT41*(Kalkulator!$P$18/100))</f>
        <v>565900</v>
      </c>
      <c r="AV41" s="11">
        <f>AU41+(AU41*(Kalkulator!$P$18/100))</f>
        <v>565900</v>
      </c>
      <c r="AW41" s="11">
        <f>AV41+(AV41*(Kalkulator!$P$18/100))</f>
        <v>565900</v>
      </c>
      <c r="AX41" s="11">
        <f>AW41+(AW41*(Kalkulator!$P$18/100))</f>
        <v>565900</v>
      </c>
      <c r="AY41" s="11">
        <f>AX41+(AX41*(Kalkulator!$P$18/100))</f>
        <v>565900</v>
      </c>
      <c r="AZ41" s="11">
        <f>AY41+(AY41*(Kalkulator!$P$18/100))</f>
        <v>565900</v>
      </c>
      <c r="BA41" s="11">
        <f>AZ41+(AZ41*(Kalkulator!$P$18/100))</f>
        <v>565900</v>
      </c>
      <c r="BB41" s="11">
        <f>BA41+(BA41*(Kalkulator!$P$18/100))</f>
        <v>565900</v>
      </c>
      <c r="BC41" s="11">
        <f>BB41+(BB41*(Kalkulator!$P$18/100))</f>
        <v>565900</v>
      </c>
      <c r="BD41" s="11">
        <f>BC41+(BC41*(Kalkulator!$P$18/100))</f>
        <v>565900</v>
      </c>
      <c r="BE41" s="11">
        <f>BD41+(BD41*(Kalkulator!$P$18/100))</f>
        <v>565900</v>
      </c>
      <c r="BF41" s="11">
        <f>BE41+(BE41*(Kalkulator!$P$18/100))</f>
        <v>565900</v>
      </c>
      <c r="BG41" s="11">
        <f>BF41+(BF41*(Kalkulator!$P$18/100))</f>
        <v>565900</v>
      </c>
      <c r="BH41" s="11">
        <f>BG41+(BG41*(Kalkulator!$P$18/100))</f>
        <v>565900</v>
      </c>
      <c r="BI41" s="11">
        <f>BH41+(BH41*(Kalkulator!$P$18/100))</f>
        <v>565900</v>
      </c>
      <c r="BJ41" s="11">
        <f>BI41+(BI41*(Kalkulator!$P$18/100))</f>
        <v>565900</v>
      </c>
      <c r="BK41" s="11">
        <f>BJ41+(BJ41*(Kalkulator!$P$18/100))</f>
        <v>565900</v>
      </c>
      <c r="BL41" s="11">
        <f>BK41+(BK41*(Kalkulator!$P$18/100))</f>
        <v>565900</v>
      </c>
      <c r="BM41" s="11">
        <f>BL41+(BL41*(Kalkulator!$P$18/100))</f>
        <v>565900</v>
      </c>
      <c r="BN41" s="11">
        <f>BM41+(BM41*(Kalkulator!$P$18/100))</f>
        <v>565900</v>
      </c>
      <c r="BO41" s="11">
        <f>BN41+(BN41*(Kalkulator!$P$18/100))</f>
        <v>565900</v>
      </c>
      <c r="BP41" s="11">
        <f>BO41+(BO41*(Kalkulator!$P$18/100))</f>
        <v>565900</v>
      </c>
      <c r="BQ41" s="11">
        <f>BP41+(BP41*(Kalkulator!$P$18/100))</f>
        <v>565900</v>
      </c>
      <c r="BR41" s="11">
        <f>BQ41+(BQ41*(Kalkulator!$P$18/100))</f>
        <v>565900</v>
      </c>
      <c r="BS41" s="11">
        <f>BR41+(BR41*(Kalkulator!$P$18/100))</f>
        <v>565900</v>
      </c>
      <c r="BT41" s="11">
        <f>BS41+(BS41*(Kalkulator!$P$18/100))</f>
        <v>565900</v>
      </c>
      <c r="BU41" s="11">
        <f>BT41+(BT41*(Kalkulator!$P$18/100))</f>
        <v>565900</v>
      </c>
      <c r="BV41" s="11">
        <f>BU41+(BU41*(Kalkulator!$P$18/100))</f>
        <v>565900</v>
      </c>
      <c r="BW41" s="11">
        <f>BV41+(BV41*(Kalkulator!$P$18/100))</f>
        <v>565900</v>
      </c>
      <c r="BX41" s="11">
        <f>BW41+(BW41*(Kalkulator!$P$18/100))</f>
        <v>565900</v>
      </c>
      <c r="BY41" s="11">
        <f>BX41+(BX41*(Kalkulator!$P$18/100))</f>
        <v>565900</v>
      </c>
      <c r="BZ41" s="11">
        <f>BY41+(BY41*(Kalkulator!$P$18/100))</f>
        <v>565900</v>
      </c>
      <c r="CA41" s="11">
        <f>BZ41+(BZ41*(Kalkulator!$P$18/100))</f>
        <v>565900</v>
      </c>
      <c r="CB41" s="11">
        <f>CA41+(CA41*(Kalkulator!$P$18/100))</f>
        <v>565900</v>
      </c>
      <c r="CC41" s="11">
        <f>CB41+(CB41*(Kalkulator!$P$18/100))</f>
        <v>565900</v>
      </c>
      <c r="CD41" s="11">
        <f>CC41+(CC41*(Kalkulator!$P$18/100))</f>
        <v>565900</v>
      </c>
      <c r="CE41" s="11">
        <f>CD41+(CD41*(Kalkulator!$P$18/100))</f>
        <v>565900</v>
      </c>
      <c r="CF41" s="11">
        <f>CE41+(CE41*(Kalkulator!$P$18/100))</f>
        <v>565900</v>
      </c>
      <c r="CG41" s="11">
        <f>CF41+(CF41*(Kalkulator!$P$18/100))</f>
        <v>565900</v>
      </c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</row>
    <row r="42" spans="1:147">
      <c r="A42" s="7">
        <v>59</v>
      </c>
      <c r="B42" s="15">
        <v>374000</v>
      </c>
      <c r="C42" s="18">
        <v>384000</v>
      </c>
      <c r="D42" s="15">
        <v>384000</v>
      </c>
      <c r="E42" s="18">
        <v>384000</v>
      </c>
      <c r="F42" s="15">
        <v>391200</v>
      </c>
      <c r="G42" s="18">
        <v>403300</v>
      </c>
      <c r="H42" s="15">
        <v>403300</v>
      </c>
      <c r="I42" s="18">
        <v>413800</v>
      </c>
      <c r="J42" s="15">
        <v>413800</v>
      </c>
      <c r="K42" s="18">
        <v>426000</v>
      </c>
      <c r="L42" s="15">
        <v>431700</v>
      </c>
      <c r="M42" s="18">
        <v>451800</v>
      </c>
      <c r="N42" s="15">
        <v>454900</v>
      </c>
      <c r="O42" s="18">
        <v>464600</v>
      </c>
      <c r="P42" s="15">
        <v>472600</v>
      </c>
      <c r="Q42" s="18">
        <v>485400</v>
      </c>
      <c r="R42" s="15">
        <v>490600</v>
      </c>
      <c r="S42" s="18">
        <v>500300</v>
      </c>
      <c r="T42" s="15">
        <v>501300</v>
      </c>
      <c r="U42" s="18">
        <v>507100</v>
      </c>
      <c r="V42" s="15">
        <v>508800</v>
      </c>
      <c r="W42" s="18">
        <v>515200</v>
      </c>
      <c r="X42" s="15">
        <v>523200</v>
      </c>
      <c r="Y42" s="18">
        <v>526000</v>
      </c>
      <c r="Z42" s="15">
        <v>534400</v>
      </c>
      <c r="AA42" s="18">
        <v>544400</v>
      </c>
      <c r="AB42" s="15">
        <v>575400</v>
      </c>
      <c r="AC42" s="11">
        <f>AB42+(AB42*(Kalkulator!$P$18/100))</f>
        <v>575400</v>
      </c>
      <c r="AD42" s="11">
        <f>AC42+(AC42*(Kalkulator!$P$18/100))</f>
        <v>575400</v>
      </c>
      <c r="AE42" s="11">
        <f>AD42+(AD42*(Kalkulator!$P$18/100))</f>
        <v>575400</v>
      </c>
      <c r="AF42" s="11">
        <f>AE42+(AE42*(Kalkulator!$P$18/100))</f>
        <v>575400</v>
      </c>
      <c r="AG42" s="11">
        <f>AF42+(AF42*(Kalkulator!$P$18/100))</f>
        <v>575400</v>
      </c>
      <c r="AH42" s="11">
        <f>AG42+(AG42*(Kalkulator!$P$18/100))</f>
        <v>575400</v>
      </c>
      <c r="AI42" s="11">
        <f>AH42+(AH42*(Kalkulator!$P$18/100))</f>
        <v>575400</v>
      </c>
      <c r="AJ42" s="11">
        <f>AI42+(AI42*(Kalkulator!$P$18/100))</f>
        <v>575400</v>
      </c>
      <c r="AK42" s="11">
        <f>AJ42+(AJ42*(Kalkulator!$P$18/100))</f>
        <v>575400</v>
      </c>
      <c r="AL42" s="11">
        <f>AK42+(AK42*(Kalkulator!$P$18/100))</f>
        <v>575400</v>
      </c>
      <c r="AM42" s="11">
        <f>AL42+(AL42*(Kalkulator!$P$18/100))</f>
        <v>575400</v>
      </c>
      <c r="AN42" s="11">
        <f>AM42+(AM42*(Kalkulator!$P$18/100))</f>
        <v>575400</v>
      </c>
      <c r="AO42" s="11">
        <f>AN42+(AN42*(Kalkulator!$P$18/100))</f>
        <v>575400</v>
      </c>
      <c r="AP42" s="11">
        <f>AO42+(AO42*(Kalkulator!$P$18/100))</f>
        <v>575400</v>
      </c>
      <c r="AQ42" s="11">
        <f>AP42+(AP42*(Kalkulator!$P$18/100))</f>
        <v>575400</v>
      </c>
      <c r="AR42" s="11">
        <f>AQ42+(AQ42*(Kalkulator!$P$18/100))</f>
        <v>575400</v>
      </c>
      <c r="AS42" s="11">
        <f>AR42+(AR42*(Kalkulator!$P$18/100))</f>
        <v>575400</v>
      </c>
      <c r="AT42" s="11">
        <f>AS42+(AS42*(Kalkulator!$P$18/100))</f>
        <v>575400</v>
      </c>
      <c r="AU42" s="11">
        <f>AT42+(AT42*(Kalkulator!$P$18/100))</f>
        <v>575400</v>
      </c>
      <c r="AV42" s="11">
        <f>AU42+(AU42*(Kalkulator!$P$18/100))</f>
        <v>575400</v>
      </c>
      <c r="AW42" s="11">
        <f>AV42+(AV42*(Kalkulator!$P$18/100))</f>
        <v>575400</v>
      </c>
      <c r="AX42" s="11">
        <f>AW42+(AW42*(Kalkulator!$P$18/100))</f>
        <v>575400</v>
      </c>
      <c r="AY42" s="11">
        <f>AX42+(AX42*(Kalkulator!$P$18/100))</f>
        <v>575400</v>
      </c>
      <c r="AZ42" s="11">
        <f>AY42+(AY42*(Kalkulator!$P$18/100))</f>
        <v>575400</v>
      </c>
      <c r="BA42" s="11">
        <f>AZ42+(AZ42*(Kalkulator!$P$18/100))</f>
        <v>575400</v>
      </c>
      <c r="BB42" s="11">
        <f>BA42+(BA42*(Kalkulator!$P$18/100))</f>
        <v>575400</v>
      </c>
      <c r="BC42" s="11">
        <f>BB42+(BB42*(Kalkulator!$P$18/100))</f>
        <v>575400</v>
      </c>
      <c r="BD42" s="11">
        <f>BC42+(BC42*(Kalkulator!$P$18/100))</f>
        <v>575400</v>
      </c>
      <c r="BE42" s="11">
        <f>BD42+(BD42*(Kalkulator!$P$18/100))</f>
        <v>575400</v>
      </c>
      <c r="BF42" s="11">
        <f>BE42+(BE42*(Kalkulator!$P$18/100))</f>
        <v>575400</v>
      </c>
      <c r="BG42" s="11">
        <f>BF42+(BF42*(Kalkulator!$P$18/100))</f>
        <v>575400</v>
      </c>
      <c r="BH42" s="11">
        <f>BG42+(BG42*(Kalkulator!$P$18/100))</f>
        <v>575400</v>
      </c>
      <c r="BI42" s="11">
        <f>BH42+(BH42*(Kalkulator!$P$18/100))</f>
        <v>575400</v>
      </c>
      <c r="BJ42" s="11">
        <f>BI42+(BI42*(Kalkulator!$P$18/100))</f>
        <v>575400</v>
      </c>
      <c r="BK42" s="11">
        <f>BJ42+(BJ42*(Kalkulator!$P$18/100))</f>
        <v>575400</v>
      </c>
      <c r="BL42" s="11">
        <f>BK42+(BK42*(Kalkulator!$P$18/100))</f>
        <v>575400</v>
      </c>
      <c r="BM42" s="11">
        <f>BL42+(BL42*(Kalkulator!$P$18/100))</f>
        <v>575400</v>
      </c>
      <c r="BN42" s="11">
        <f>BM42+(BM42*(Kalkulator!$P$18/100))</f>
        <v>575400</v>
      </c>
      <c r="BO42" s="11">
        <f>BN42+(BN42*(Kalkulator!$P$18/100))</f>
        <v>575400</v>
      </c>
      <c r="BP42" s="11">
        <f>BO42+(BO42*(Kalkulator!$P$18/100))</f>
        <v>575400</v>
      </c>
      <c r="BQ42" s="11">
        <f>BP42+(BP42*(Kalkulator!$P$18/100))</f>
        <v>575400</v>
      </c>
      <c r="BR42" s="11">
        <f>BQ42+(BQ42*(Kalkulator!$P$18/100))</f>
        <v>575400</v>
      </c>
      <c r="BS42" s="11">
        <f>BR42+(BR42*(Kalkulator!$P$18/100))</f>
        <v>575400</v>
      </c>
      <c r="BT42" s="11">
        <f>BS42+(BS42*(Kalkulator!$P$18/100))</f>
        <v>575400</v>
      </c>
      <c r="BU42" s="11">
        <f>BT42+(BT42*(Kalkulator!$P$18/100))</f>
        <v>575400</v>
      </c>
      <c r="BV42" s="11">
        <f>BU42+(BU42*(Kalkulator!$P$18/100))</f>
        <v>575400</v>
      </c>
      <c r="BW42" s="11">
        <f>BV42+(BV42*(Kalkulator!$P$18/100))</f>
        <v>575400</v>
      </c>
      <c r="BX42" s="11">
        <f>BW42+(BW42*(Kalkulator!$P$18/100))</f>
        <v>575400</v>
      </c>
      <c r="BY42" s="11">
        <f>BX42+(BX42*(Kalkulator!$P$18/100))</f>
        <v>575400</v>
      </c>
      <c r="BZ42" s="11">
        <f>BY42+(BY42*(Kalkulator!$P$18/100))</f>
        <v>575400</v>
      </c>
      <c r="CA42" s="11">
        <f>BZ42+(BZ42*(Kalkulator!$P$18/100))</f>
        <v>575400</v>
      </c>
      <c r="CB42" s="11">
        <f>CA42+(CA42*(Kalkulator!$P$18/100))</f>
        <v>575400</v>
      </c>
      <c r="CC42" s="11">
        <f>CB42+(CB42*(Kalkulator!$P$18/100))</f>
        <v>575400</v>
      </c>
      <c r="CD42" s="11">
        <f>CC42+(CC42*(Kalkulator!$P$18/100))</f>
        <v>575400</v>
      </c>
      <c r="CE42" s="11">
        <f>CD42+(CD42*(Kalkulator!$P$18/100))</f>
        <v>575400</v>
      </c>
      <c r="CF42" s="11">
        <f>CE42+(CE42*(Kalkulator!$P$18/100))</f>
        <v>575400</v>
      </c>
      <c r="CG42" s="11">
        <f>CF42+(CF42*(Kalkulator!$P$18/100))</f>
        <v>575400</v>
      </c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</row>
    <row r="43" spans="1:147">
      <c r="A43" s="7">
        <v>60</v>
      </c>
      <c r="B43" s="15">
        <v>381000</v>
      </c>
      <c r="C43" s="18">
        <v>391000</v>
      </c>
      <c r="D43" s="15">
        <v>391000</v>
      </c>
      <c r="E43" s="18">
        <v>391000</v>
      </c>
      <c r="F43" s="15">
        <v>398200</v>
      </c>
      <c r="G43" s="18">
        <v>410500</v>
      </c>
      <c r="H43" s="15">
        <v>410500</v>
      </c>
      <c r="I43" s="18">
        <v>421200</v>
      </c>
      <c r="J43" s="15">
        <v>421200</v>
      </c>
      <c r="K43" s="18">
        <v>433600</v>
      </c>
      <c r="L43" s="15">
        <v>439500</v>
      </c>
      <c r="M43" s="18">
        <v>459900</v>
      </c>
      <c r="N43" s="15">
        <v>463000</v>
      </c>
      <c r="O43" s="18">
        <v>472800</v>
      </c>
      <c r="P43" s="15">
        <v>480900</v>
      </c>
      <c r="Q43" s="18">
        <v>493900</v>
      </c>
      <c r="R43" s="15">
        <v>499200</v>
      </c>
      <c r="S43" s="18">
        <v>509100</v>
      </c>
      <c r="T43" s="15">
        <v>510100</v>
      </c>
      <c r="U43" s="18">
        <v>516000</v>
      </c>
      <c r="V43" s="15">
        <v>517700</v>
      </c>
      <c r="W43" s="18">
        <v>524200</v>
      </c>
      <c r="X43" s="15">
        <v>532300</v>
      </c>
      <c r="Y43" s="18">
        <v>535200</v>
      </c>
      <c r="Z43" s="15">
        <v>543500</v>
      </c>
      <c r="AA43" s="18">
        <v>553500</v>
      </c>
      <c r="AB43" s="15">
        <v>584500</v>
      </c>
      <c r="AC43" s="11">
        <f>AB43+(AB43*(Kalkulator!$P$18/100))</f>
        <v>584500</v>
      </c>
      <c r="AD43" s="11">
        <f>AC43+(AC43*(Kalkulator!$P$18/100))</f>
        <v>584500</v>
      </c>
      <c r="AE43" s="11">
        <f>AD43+(AD43*(Kalkulator!$P$18/100))</f>
        <v>584500</v>
      </c>
      <c r="AF43" s="11">
        <f>AE43+(AE43*(Kalkulator!$P$18/100))</f>
        <v>584500</v>
      </c>
      <c r="AG43" s="11">
        <f>AF43+(AF43*(Kalkulator!$P$18/100))</f>
        <v>584500</v>
      </c>
      <c r="AH43" s="11">
        <f>AG43+(AG43*(Kalkulator!$P$18/100))</f>
        <v>584500</v>
      </c>
      <c r="AI43" s="11">
        <f>AH43+(AH43*(Kalkulator!$P$18/100))</f>
        <v>584500</v>
      </c>
      <c r="AJ43" s="11">
        <f>AI43+(AI43*(Kalkulator!$P$18/100))</f>
        <v>584500</v>
      </c>
      <c r="AK43" s="11">
        <f>AJ43+(AJ43*(Kalkulator!$P$18/100))</f>
        <v>584500</v>
      </c>
      <c r="AL43" s="11">
        <f>AK43+(AK43*(Kalkulator!$P$18/100))</f>
        <v>584500</v>
      </c>
      <c r="AM43" s="11">
        <f>AL43+(AL43*(Kalkulator!$P$18/100))</f>
        <v>584500</v>
      </c>
      <c r="AN43" s="11">
        <f>AM43+(AM43*(Kalkulator!$P$18/100))</f>
        <v>584500</v>
      </c>
      <c r="AO43" s="11">
        <f>AN43+(AN43*(Kalkulator!$P$18/100))</f>
        <v>584500</v>
      </c>
      <c r="AP43" s="11">
        <f>AO43+(AO43*(Kalkulator!$P$18/100))</f>
        <v>584500</v>
      </c>
      <c r="AQ43" s="11">
        <f>AP43+(AP43*(Kalkulator!$P$18/100))</f>
        <v>584500</v>
      </c>
      <c r="AR43" s="11">
        <f>AQ43+(AQ43*(Kalkulator!$P$18/100))</f>
        <v>584500</v>
      </c>
      <c r="AS43" s="11">
        <f>AR43+(AR43*(Kalkulator!$P$18/100))</f>
        <v>584500</v>
      </c>
      <c r="AT43" s="11">
        <f>AS43+(AS43*(Kalkulator!$P$18/100))</f>
        <v>584500</v>
      </c>
      <c r="AU43" s="11">
        <f>AT43+(AT43*(Kalkulator!$P$18/100))</f>
        <v>584500</v>
      </c>
      <c r="AV43" s="11">
        <f>AU43+(AU43*(Kalkulator!$P$18/100))</f>
        <v>584500</v>
      </c>
      <c r="AW43" s="11">
        <f>AV43+(AV43*(Kalkulator!$P$18/100))</f>
        <v>584500</v>
      </c>
      <c r="AX43" s="11">
        <f>AW43+(AW43*(Kalkulator!$P$18/100))</f>
        <v>584500</v>
      </c>
      <c r="AY43" s="11">
        <f>AX43+(AX43*(Kalkulator!$P$18/100))</f>
        <v>584500</v>
      </c>
      <c r="AZ43" s="11">
        <f>AY43+(AY43*(Kalkulator!$P$18/100))</f>
        <v>584500</v>
      </c>
      <c r="BA43" s="11">
        <f>AZ43+(AZ43*(Kalkulator!$P$18/100))</f>
        <v>584500</v>
      </c>
      <c r="BB43" s="11">
        <f>BA43+(BA43*(Kalkulator!$P$18/100))</f>
        <v>584500</v>
      </c>
      <c r="BC43" s="11">
        <f>BB43+(BB43*(Kalkulator!$P$18/100))</f>
        <v>584500</v>
      </c>
      <c r="BD43" s="11">
        <f>BC43+(BC43*(Kalkulator!$P$18/100))</f>
        <v>584500</v>
      </c>
      <c r="BE43" s="11">
        <f>BD43+(BD43*(Kalkulator!$P$18/100))</f>
        <v>584500</v>
      </c>
      <c r="BF43" s="11">
        <f>BE43+(BE43*(Kalkulator!$P$18/100))</f>
        <v>584500</v>
      </c>
      <c r="BG43" s="11">
        <f>BF43+(BF43*(Kalkulator!$P$18/100))</f>
        <v>584500</v>
      </c>
      <c r="BH43" s="11">
        <f>BG43+(BG43*(Kalkulator!$P$18/100))</f>
        <v>584500</v>
      </c>
      <c r="BI43" s="11">
        <f>BH43+(BH43*(Kalkulator!$P$18/100))</f>
        <v>584500</v>
      </c>
      <c r="BJ43" s="11">
        <f>BI43+(BI43*(Kalkulator!$P$18/100))</f>
        <v>584500</v>
      </c>
      <c r="BK43" s="11">
        <f>BJ43+(BJ43*(Kalkulator!$P$18/100))</f>
        <v>584500</v>
      </c>
      <c r="BL43" s="11">
        <f>BK43+(BK43*(Kalkulator!$P$18/100))</f>
        <v>584500</v>
      </c>
      <c r="BM43" s="11">
        <f>BL43+(BL43*(Kalkulator!$P$18/100))</f>
        <v>584500</v>
      </c>
      <c r="BN43" s="11">
        <f>BM43+(BM43*(Kalkulator!$P$18/100))</f>
        <v>584500</v>
      </c>
      <c r="BO43" s="11">
        <f>BN43+(BN43*(Kalkulator!$P$18/100))</f>
        <v>584500</v>
      </c>
      <c r="BP43" s="11">
        <f>BO43+(BO43*(Kalkulator!$P$18/100))</f>
        <v>584500</v>
      </c>
      <c r="BQ43" s="11">
        <f>BP43+(BP43*(Kalkulator!$P$18/100))</f>
        <v>584500</v>
      </c>
      <c r="BR43" s="11">
        <f>BQ43+(BQ43*(Kalkulator!$P$18/100))</f>
        <v>584500</v>
      </c>
      <c r="BS43" s="11">
        <f>BR43+(BR43*(Kalkulator!$P$18/100))</f>
        <v>584500</v>
      </c>
      <c r="BT43" s="11">
        <f>BS43+(BS43*(Kalkulator!$P$18/100))</f>
        <v>584500</v>
      </c>
      <c r="BU43" s="11">
        <f>BT43+(BT43*(Kalkulator!$P$18/100))</f>
        <v>584500</v>
      </c>
      <c r="BV43" s="11">
        <f>BU43+(BU43*(Kalkulator!$P$18/100))</f>
        <v>584500</v>
      </c>
      <c r="BW43" s="11">
        <f>BV43+(BV43*(Kalkulator!$P$18/100))</f>
        <v>584500</v>
      </c>
      <c r="BX43" s="11">
        <f>BW43+(BW43*(Kalkulator!$P$18/100))</f>
        <v>584500</v>
      </c>
      <c r="BY43" s="11">
        <f>BX43+(BX43*(Kalkulator!$P$18/100))</f>
        <v>584500</v>
      </c>
      <c r="BZ43" s="11">
        <f>BY43+(BY43*(Kalkulator!$P$18/100))</f>
        <v>584500</v>
      </c>
      <c r="CA43" s="11">
        <f>BZ43+(BZ43*(Kalkulator!$P$18/100))</f>
        <v>584500</v>
      </c>
      <c r="CB43" s="11">
        <f>CA43+(CA43*(Kalkulator!$P$18/100))</f>
        <v>584500</v>
      </c>
      <c r="CC43" s="11">
        <f>CB43+(CB43*(Kalkulator!$P$18/100))</f>
        <v>584500</v>
      </c>
      <c r="CD43" s="11">
        <f>CC43+(CC43*(Kalkulator!$P$18/100))</f>
        <v>584500</v>
      </c>
      <c r="CE43" s="11">
        <f>CD43+(CD43*(Kalkulator!$P$18/100))</f>
        <v>584500</v>
      </c>
      <c r="CF43" s="11">
        <f>CE43+(CE43*(Kalkulator!$P$18/100))</f>
        <v>584500</v>
      </c>
      <c r="CG43" s="11">
        <f>CF43+(CF43*(Kalkulator!$P$18/100))</f>
        <v>584500</v>
      </c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</row>
    <row r="44" spans="1:147">
      <c r="A44" s="7">
        <v>61</v>
      </c>
      <c r="B44" s="15">
        <v>388500</v>
      </c>
      <c r="C44" s="18">
        <v>398500</v>
      </c>
      <c r="D44" s="15">
        <v>398500</v>
      </c>
      <c r="E44" s="18">
        <v>398500</v>
      </c>
      <c r="F44" s="15">
        <v>405700</v>
      </c>
      <c r="G44" s="18">
        <v>418300</v>
      </c>
      <c r="H44" s="15">
        <v>418300</v>
      </c>
      <c r="I44" s="18">
        <v>429200</v>
      </c>
      <c r="J44" s="15">
        <v>429200</v>
      </c>
      <c r="K44" s="18">
        <v>441900</v>
      </c>
      <c r="L44" s="15">
        <v>447900</v>
      </c>
      <c r="M44" s="18">
        <v>468700</v>
      </c>
      <c r="N44" s="15">
        <v>471900</v>
      </c>
      <c r="O44" s="18">
        <v>481800</v>
      </c>
      <c r="P44" s="15">
        <v>490100</v>
      </c>
      <c r="Q44" s="18">
        <v>503300</v>
      </c>
      <c r="R44" s="15">
        <v>508700</v>
      </c>
      <c r="S44" s="18">
        <v>518800</v>
      </c>
      <c r="T44" s="15">
        <v>519800</v>
      </c>
      <c r="U44" s="18">
        <v>525800</v>
      </c>
      <c r="V44" s="15">
        <v>527500</v>
      </c>
      <c r="W44" s="18">
        <v>534100</v>
      </c>
      <c r="X44" s="15">
        <v>542400</v>
      </c>
      <c r="Y44" s="18">
        <v>545300</v>
      </c>
      <c r="Z44" s="15">
        <v>553500</v>
      </c>
      <c r="AA44" s="18">
        <v>563500</v>
      </c>
      <c r="AB44" s="15">
        <v>594500</v>
      </c>
      <c r="AC44" s="11">
        <f>AB44+(AB44*(Kalkulator!$P$18/100))</f>
        <v>594500</v>
      </c>
      <c r="AD44" s="11">
        <f>AC44+(AC44*(Kalkulator!$P$18/100))</f>
        <v>594500</v>
      </c>
      <c r="AE44" s="11">
        <f>AD44+(AD44*(Kalkulator!$P$18/100))</f>
        <v>594500</v>
      </c>
      <c r="AF44" s="11">
        <f>AE44+(AE44*(Kalkulator!$P$18/100))</f>
        <v>594500</v>
      </c>
      <c r="AG44" s="11">
        <f>AF44+(AF44*(Kalkulator!$P$18/100))</f>
        <v>594500</v>
      </c>
      <c r="AH44" s="11">
        <f>AG44+(AG44*(Kalkulator!$P$18/100))</f>
        <v>594500</v>
      </c>
      <c r="AI44" s="11">
        <f>AH44+(AH44*(Kalkulator!$P$18/100))</f>
        <v>594500</v>
      </c>
      <c r="AJ44" s="11">
        <f>AI44+(AI44*(Kalkulator!$P$18/100))</f>
        <v>594500</v>
      </c>
      <c r="AK44" s="11">
        <f>AJ44+(AJ44*(Kalkulator!$P$18/100))</f>
        <v>594500</v>
      </c>
      <c r="AL44" s="11">
        <f>AK44+(AK44*(Kalkulator!$P$18/100))</f>
        <v>594500</v>
      </c>
      <c r="AM44" s="11">
        <f>AL44+(AL44*(Kalkulator!$P$18/100))</f>
        <v>594500</v>
      </c>
      <c r="AN44" s="11">
        <f>AM44+(AM44*(Kalkulator!$P$18/100))</f>
        <v>594500</v>
      </c>
      <c r="AO44" s="11">
        <f>AN44+(AN44*(Kalkulator!$P$18/100))</f>
        <v>594500</v>
      </c>
      <c r="AP44" s="11">
        <f>AO44+(AO44*(Kalkulator!$P$18/100))</f>
        <v>594500</v>
      </c>
      <c r="AQ44" s="11">
        <f>AP44+(AP44*(Kalkulator!$P$18/100))</f>
        <v>594500</v>
      </c>
      <c r="AR44" s="11">
        <f>AQ44+(AQ44*(Kalkulator!$P$18/100))</f>
        <v>594500</v>
      </c>
      <c r="AS44" s="11">
        <f>AR44+(AR44*(Kalkulator!$P$18/100))</f>
        <v>594500</v>
      </c>
      <c r="AT44" s="11">
        <f>AS44+(AS44*(Kalkulator!$P$18/100))</f>
        <v>594500</v>
      </c>
      <c r="AU44" s="11">
        <f>AT44+(AT44*(Kalkulator!$P$18/100))</f>
        <v>594500</v>
      </c>
      <c r="AV44" s="11">
        <f>AU44+(AU44*(Kalkulator!$P$18/100))</f>
        <v>594500</v>
      </c>
      <c r="AW44" s="11">
        <f>AV44+(AV44*(Kalkulator!$P$18/100))</f>
        <v>594500</v>
      </c>
      <c r="AX44" s="11">
        <f>AW44+(AW44*(Kalkulator!$P$18/100))</f>
        <v>594500</v>
      </c>
      <c r="AY44" s="11">
        <f>AX44+(AX44*(Kalkulator!$P$18/100))</f>
        <v>594500</v>
      </c>
      <c r="AZ44" s="11">
        <f>AY44+(AY44*(Kalkulator!$P$18/100))</f>
        <v>594500</v>
      </c>
      <c r="BA44" s="11">
        <f>AZ44+(AZ44*(Kalkulator!$P$18/100))</f>
        <v>594500</v>
      </c>
      <c r="BB44" s="11">
        <f>BA44+(BA44*(Kalkulator!$P$18/100))</f>
        <v>594500</v>
      </c>
      <c r="BC44" s="11">
        <f>BB44+(BB44*(Kalkulator!$P$18/100))</f>
        <v>594500</v>
      </c>
      <c r="BD44" s="11">
        <f>BC44+(BC44*(Kalkulator!$P$18/100))</f>
        <v>594500</v>
      </c>
      <c r="BE44" s="11">
        <f>BD44+(BD44*(Kalkulator!$P$18/100))</f>
        <v>594500</v>
      </c>
      <c r="BF44" s="11">
        <f>BE44+(BE44*(Kalkulator!$P$18/100))</f>
        <v>594500</v>
      </c>
      <c r="BG44" s="11">
        <f>BF44+(BF44*(Kalkulator!$P$18/100))</f>
        <v>594500</v>
      </c>
      <c r="BH44" s="11">
        <f>BG44+(BG44*(Kalkulator!$P$18/100))</f>
        <v>594500</v>
      </c>
      <c r="BI44" s="11">
        <f>BH44+(BH44*(Kalkulator!$P$18/100))</f>
        <v>594500</v>
      </c>
      <c r="BJ44" s="11">
        <f>BI44+(BI44*(Kalkulator!$P$18/100))</f>
        <v>594500</v>
      </c>
      <c r="BK44" s="11">
        <f>BJ44+(BJ44*(Kalkulator!$P$18/100))</f>
        <v>594500</v>
      </c>
      <c r="BL44" s="11">
        <f>BK44+(BK44*(Kalkulator!$P$18/100))</f>
        <v>594500</v>
      </c>
      <c r="BM44" s="11">
        <f>BL44+(BL44*(Kalkulator!$P$18/100))</f>
        <v>594500</v>
      </c>
      <c r="BN44" s="11">
        <f>BM44+(BM44*(Kalkulator!$P$18/100))</f>
        <v>594500</v>
      </c>
      <c r="BO44" s="11">
        <f>BN44+(BN44*(Kalkulator!$P$18/100))</f>
        <v>594500</v>
      </c>
      <c r="BP44" s="11">
        <f>BO44+(BO44*(Kalkulator!$P$18/100))</f>
        <v>594500</v>
      </c>
      <c r="BQ44" s="11">
        <f>BP44+(BP44*(Kalkulator!$P$18/100))</f>
        <v>594500</v>
      </c>
      <c r="BR44" s="11">
        <f>BQ44+(BQ44*(Kalkulator!$P$18/100))</f>
        <v>594500</v>
      </c>
      <c r="BS44" s="11">
        <f>BR44+(BR44*(Kalkulator!$P$18/100))</f>
        <v>594500</v>
      </c>
      <c r="BT44" s="11">
        <f>BS44+(BS44*(Kalkulator!$P$18/100))</f>
        <v>594500</v>
      </c>
      <c r="BU44" s="11">
        <f>BT44+(BT44*(Kalkulator!$P$18/100))</f>
        <v>594500</v>
      </c>
      <c r="BV44" s="11">
        <f>BU44+(BU44*(Kalkulator!$P$18/100))</f>
        <v>594500</v>
      </c>
      <c r="BW44" s="11">
        <f>BV44+(BV44*(Kalkulator!$P$18/100))</f>
        <v>594500</v>
      </c>
      <c r="BX44" s="11">
        <f>BW44+(BW44*(Kalkulator!$P$18/100))</f>
        <v>594500</v>
      </c>
      <c r="BY44" s="11">
        <f>BX44+(BX44*(Kalkulator!$P$18/100))</f>
        <v>594500</v>
      </c>
      <c r="BZ44" s="11">
        <f>BY44+(BY44*(Kalkulator!$P$18/100))</f>
        <v>594500</v>
      </c>
      <c r="CA44" s="11">
        <f>BZ44+(BZ44*(Kalkulator!$P$18/100))</f>
        <v>594500</v>
      </c>
      <c r="CB44" s="11">
        <f>CA44+(CA44*(Kalkulator!$P$18/100))</f>
        <v>594500</v>
      </c>
      <c r="CC44" s="11">
        <f>CB44+(CB44*(Kalkulator!$P$18/100))</f>
        <v>594500</v>
      </c>
      <c r="CD44" s="11">
        <f>CC44+(CC44*(Kalkulator!$P$18/100))</f>
        <v>594500</v>
      </c>
      <c r="CE44" s="11">
        <f>CD44+(CD44*(Kalkulator!$P$18/100))</f>
        <v>594500</v>
      </c>
      <c r="CF44" s="11">
        <f>CE44+(CE44*(Kalkulator!$P$18/100))</f>
        <v>594500</v>
      </c>
      <c r="CG44" s="11">
        <f>CF44+(CF44*(Kalkulator!$P$18/100))</f>
        <v>594500</v>
      </c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</row>
    <row r="45" spans="1:147">
      <c r="A45" s="7">
        <v>62</v>
      </c>
      <c r="B45" s="15">
        <v>396500</v>
      </c>
      <c r="C45" s="18">
        <v>406500</v>
      </c>
      <c r="D45" s="15">
        <v>406500</v>
      </c>
      <c r="E45" s="18">
        <v>406500</v>
      </c>
      <c r="F45" s="15">
        <v>413700</v>
      </c>
      <c r="G45" s="18">
        <v>426500</v>
      </c>
      <c r="H45" s="15">
        <v>426500</v>
      </c>
      <c r="I45" s="18">
        <v>437600</v>
      </c>
      <c r="J45" s="15">
        <v>437600</v>
      </c>
      <c r="K45" s="18">
        <v>450500</v>
      </c>
      <c r="L45" s="15">
        <v>456600</v>
      </c>
      <c r="M45" s="18">
        <v>477800</v>
      </c>
      <c r="N45" s="15">
        <v>481000</v>
      </c>
      <c r="O45" s="18">
        <v>491100</v>
      </c>
      <c r="P45" s="15">
        <v>499500</v>
      </c>
      <c r="Q45" s="18">
        <v>513000</v>
      </c>
      <c r="R45" s="15">
        <v>518500</v>
      </c>
      <c r="S45" s="18">
        <v>528800</v>
      </c>
      <c r="T45" s="15">
        <v>529800</v>
      </c>
      <c r="U45" s="18">
        <v>535900</v>
      </c>
      <c r="V45" s="15">
        <v>537700</v>
      </c>
      <c r="W45" s="18">
        <v>544400</v>
      </c>
      <c r="X45" s="15">
        <v>552800</v>
      </c>
      <c r="Y45" s="18">
        <v>555800</v>
      </c>
      <c r="Z45" s="15">
        <v>563900</v>
      </c>
      <c r="AA45" s="18">
        <v>573900</v>
      </c>
      <c r="AB45" s="15">
        <v>604900</v>
      </c>
      <c r="AC45" s="11">
        <f>AB45+(AB45*(Kalkulator!$P$18/100))</f>
        <v>604900</v>
      </c>
      <c r="AD45" s="11">
        <f>AC45+(AC45*(Kalkulator!$P$18/100))</f>
        <v>604900</v>
      </c>
      <c r="AE45" s="11">
        <f>AD45+(AD45*(Kalkulator!$P$18/100))</f>
        <v>604900</v>
      </c>
      <c r="AF45" s="11">
        <f>AE45+(AE45*(Kalkulator!$P$18/100))</f>
        <v>604900</v>
      </c>
      <c r="AG45" s="11">
        <f>AF45+(AF45*(Kalkulator!$P$18/100))</f>
        <v>604900</v>
      </c>
      <c r="AH45" s="11">
        <f>AG45+(AG45*(Kalkulator!$P$18/100))</f>
        <v>604900</v>
      </c>
      <c r="AI45" s="11">
        <f>AH45+(AH45*(Kalkulator!$P$18/100))</f>
        <v>604900</v>
      </c>
      <c r="AJ45" s="11">
        <f>AI45+(AI45*(Kalkulator!$P$18/100))</f>
        <v>604900</v>
      </c>
      <c r="AK45" s="11">
        <f>AJ45+(AJ45*(Kalkulator!$P$18/100))</f>
        <v>604900</v>
      </c>
      <c r="AL45" s="11">
        <f>AK45+(AK45*(Kalkulator!$P$18/100))</f>
        <v>604900</v>
      </c>
      <c r="AM45" s="11">
        <f>AL45+(AL45*(Kalkulator!$P$18/100))</f>
        <v>604900</v>
      </c>
      <c r="AN45" s="11">
        <f>AM45+(AM45*(Kalkulator!$P$18/100))</f>
        <v>604900</v>
      </c>
      <c r="AO45" s="11">
        <f>AN45+(AN45*(Kalkulator!$P$18/100))</f>
        <v>604900</v>
      </c>
      <c r="AP45" s="11">
        <f>AO45+(AO45*(Kalkulator!$P$18/100))</f>
        <v>604900</v>
      </c>
      <c r="AQ45" s="11">
        <f>AP45+(AP45*(Kalkulator!$P$18/100))</f>
        <v>604900</v>
      </c>
      <c r="AR45" s="11">
        <f>AQ45+(AQ45*(Kalkulator!$P$18/100))</f>
        <v>604900</v>
      </c>
      <c r="AS45" s="11">
        <f>AR45+(AR45*(Kalkulator!$P$18/100))</f>
        <v>604900</v>
      </c>
      <c r="AT45" s="11">
        <f>AS45+(AS45*(Kalkulator!$P$18/100))</f>
        <v>604900</v>
      </c>
      <c r="AU45" s="11">
        <f>AT45+(AT45*(Kalkulator!$P$18/100))</f>
        <v>604900</v>
      </c>
      <c r="AV45" s="11">
        <f>AU45+(AU45*(Kalkulator!$P$18/100))</f>
        <v>604900</v>
      </c>
      <c r="AW45" s="11">
        <f>AV45+(AV45*(Kalkulator!$P$18/100))</f>
        <v>604900</v>
      </c>
      <c r="AX45" s="11">
        <f>AW45+(AW45*(Kalkulator!$P$18/100))</f>
        <v>604900</v>
      </c>
      <c r="AY45" s="11">
        <f>AX45+(AX45*(Kalkulator!$P$18/100))</f>
        <v>604900</v>
      </c>
      <c r="AZ45" s="11">
        <f>AY45+(AY45*(Kalkulator!$P$18/100))</f>
        <v>604900</v>
      </c>
      <c r="BA45" s="11">
        <f>AZ45+(AZ45*(Kalkulator!$P$18/100))</f>
        <v>604900</v>
      </c>
      <c r="BB45" s="11">
        <f>BA45+(BA45*(Kalkulator!$P$18/100))</f>
        <v>604900</v>
      </c>
      <c r="BC45" s="11">
        <f>BB45+(BB45*(Kalkulator!$P$18/100))</f>
        <v>604900</v>
      </c>
      <c r="BD45" s="11">
        <f>BC45+(BC45*(Kalkulator!$P$18/100))</f>
        <v>604900</v>
      </c>
      <c r="BE45" s="11">
        <f>BD45+(BD45*(Kalkulator!$P$18/100))</f>
        <v>604900</v>
      </c>
      <c r="BF45" s="11">
        <f>BE45+(BE45*(Kalkulator!$P$18/100))</f>
        <v>604900</v>
      </c>
      <c r="BG45" s="11">
        <f>BF45+(BF45*(Kalkulator!$P$18/100))</f>
        <v>604900</v>
      </c>
      <c r="BH45" s="11">
        <f>BG45+(BG45*(Kalkulator!$P$18/100))</f>
        <v>604900</v>
      </c>
      <c r="BI45" s="11">
        <f>BH45+(BH45*(Kalkulator!$P$18/100))</f>
        <v>604900</v>
      </c>
      <c r="BJ45" s="11">
        <f>BI45+(BI45*(Kalkulator!$P$18/100))</f>
        <v>604900</v>
      </c>
      <c r="BK45" s="11">
        <f>BJ45+(BJ45*(Kalkulator!$P$18/100))</f>
        <v>604900</v>
      </c>
      <c r="BL45" s="11">
        <f>BK45+(BK45*(Kalkulator!$P$18/100))</f>
        <v>604900</v>
      </c>
      <c r="BM45" s="11">
        <f>BL45+(BL45*(Kalkulator!$P$18/100))</f>
        <v>604900</v>
      </c>
      <c r="BN45" s="11">
        <f>BM45+(BM45*(Kalkulator!$P$18/100))</f>
        <v>604900</v>
      </c>
      <c r="BO45" s="11">
        <f>BN45+(BN45*(Kalkulator!$P$18/100))</f>
        <v>604900</v>
      </c>
      <c r="BP45" s="11">
        <f>BO45+(BO45*(Kalkulator!$P$18/100))</f>
        <v>604900</v>
      </c>
      <c r="BQ45" s="11">
        <f>BP45+(BP45*(Kalkulator!$P$18/100))</f>
        <v>604900</v>
      </c>
      <c r="BR45" s="11">
        <f>BQ45+(BQ45*(Kalkulator!$P$18/100))</f>
        <v>604900</v>
      </c>
      <c r="BS45" s="11">
        <f>BR45+(BR45*(Kalkulator!$P$18/100))</f>
        <v>604900</v>
      </c>
      <c r="BT45" s="11">
        <f>BS45+(BS45*(Kalkulator!$P$18/100))</f>
        <v>604900</v>
      </c>
      <c r="BU45" s="11">
        <f>BT45+(BT45*(Kalkulator!$P$18/100))</f>
        <v>604900</v>
      </c>
      <c r="BV45" s="11">
        <f>BU45+(BU45*(Kalkulator!$P$18/100))</f>
        <v>604900</v>
      </c>
      <c r="BW45" s="11">
        <f>BV45+(BV45*(Kalkulator!$P$18/100))</f>
        <v>604900</v>
      </c>
      <c r="BX45" s="11">
        <f>BW45+(BW45*(Kalkulator!$P$18/100))</f>
        <v>604900</v>
      </c>
      <c r="BY45" s="11">
        <f>BX45+(BX45*(Kalkulator!$P$18/100))</f>
        <v>604900</v>
      </c>
      <c r="BZ45" s="11">
        <f>BY45+(BY45*(Kalkulator!$P$18/100))</f>
        <v>604900</v>
      </c>
      <c r="CA45" s="11">
        <f>BZ45+(BZ45*(Kalkulator!$P$18/100))</f>
        <v>604900</v>
      </c>
      <c r="CB45" s="11">
        <f>CA45+(CA45*(Kalkulator!$P$18/100))</f>
        <v>604900</v>
      </c>
      <c r="CC45" s="11">
        <f>CB45+(CB45*(Kalkulator!$P$18/100))</f>
        <v>604900</v>
      </c>
      <c r="CD45" s="11">
        <f>CC45+(CC45*(Kalkulator!$P$18/100))</f>
        <v>604900</v>
      </c>
      <c r="CE45" s="11">
        <f>CD45+(CD45*(Kalkulator!$P$18/100))</f>
        <v>604900</v>
      </c>
      <c r="CF45" s="11">
        <f>CE45+(CE45*(Kalkulator!$P$18/100))</f>
        <v>604900</v>
      </c>
      <c r="CG45" s="11">
        <f>CF45+(CF45*(Kalkulator!$P$18/100))</f>
        <v>604900</v>
      </c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</row>
    <row r="46" spans="1:147">
      <c r="A46" s="7">
        <v>63</v>
      </c>
      <c r="B46" s="15">
        <v>404500</v>
      </c>
      <c r="C46" s="18">
        <v>414500</v>
      </c>
      <c r="D46" s="15">
        <v>414500</v>
      </c>
      <c r="E46" s="18">
        <v>414500</v>
      </c>
      <c r="F46" s="15">
        <v>421700</v>
      </c>
      <c r="G46" s="18">
        <v>434800</v>
      </c>
      <c r="H46" s="15">
        <v>434800</v>
      </c>
      <c r="I46" s="18">
        <v>446100</v>
      </c>
      <c r="J46" s="15">
        <v>446100</v>
      </c>
      <c r="K46" s="18">
        <v>459300</v>
      </c>
      <c r="L46" s="15">
        <v>465500</v>
      </c>
      <c r="M46" s="18">
        <v>487100</v>
      </c>
      <c r="N46" s="15">
        <v>490400</v>
      </c>
      <c r="O46" s="18">
        <v>500700</v>
      </c>
      <c r="P46" s="15">
        <v>509300</v>
      </c>
      <c r="Q46" s="18">
        <v>523100</v>
      </c>
      <c r="R46" s="15">
        <v>528700</v>
      </c>
      <c r="S46" s="18">
        <v>539200</v>
      </c>
      <c r="T46" s="15">
        <v>540200</v>
      </c>
      <c r="U46" s="18">
        <v>546400</v>
      </c>
      <c r="V46" s="15">
        <v>548200</v>
      </c>
      <c r="W46" s="18">
        <v>555100</v>
      </c>
      <c r="X46" s="15">
        <v>563700</v>
      </c>
      <c r="Y46" s="18">
        <v>566700</v>
      </c>
      <c r="Z46" s="15">
        <v>574700</v>
      </c>
      <c r="AA46" s="18">
        <v>584700</v>
      </c>
      <c r="AB46" s="15">
        <v>615700</v>
      </c>
      <c r="AC46" s="11">
        <f>AB46+(AB46*(Kalkulator!$P$18/100))</f>
        <v>615700</v>
      </c>
      <c r="AD46" s="11">
        <f>AC46+(AC46*(Kalkulator!$P$18/100))</f>
        <v>615700</v>
      </c>
      <c r="AE46" s="11">
        <f>AD46+(AD46*(Kalkulator!$P$18/100))</f>
        <v>615700</v>
      </c>
      <c r="AF46" s="11">
        <f>AE46+(AE46*(Kalkulator!$P$18/100))</f>
        <v>615700</v>
      </c>
      <c r="AG46" s="11">
        <f>AF46+(AF46*(Kalkulator!$P$18/100))</f>
        <v>615700</v>
      </c>
      <c r="AH46" s="11">
        <f>AG46+(AG46*(Kalkulator!$P$18/100))</f>
        <v>615700</v>
      </c>
      <c r="AI46" s="11">
        <f>AH46+(AH46*(Kalkulator!$P$18/100))</f>
        <v>615700</v>
      </c>
      <c r="AJ46" s="11">
        <f>AI46+(AI46*(Kalkulator!$P$18/100))</f>
        <v>615700</v>
      </c>
      <c r="AK46" s="11">
        <f>AJ46+(AJ46*(Kalkulator!$P$18/100))</f>
        <v>615700</v>
      </c>
      <c r="AL46" s="11">
        <f>AK46+(AK46*(Kalkulator!$P$18/100))</f>
        <v>615700</v>
      </c>
      <c r="AM46" s="11">
        <f>AL46+(AL46*(Kalkulator!$P$18/100))</f>
        <v>615700</v>
      </c>
      <c r="AN46" s="11">
        <f>AM46+(AM46*(Kalkulator!$P$18/100))</f>
        <v>615700</v>
      </c>
      <c r="AO46" s="11">
        <f>AN46+(AN46*(Kalkulator!$P$18/100))</f>
        <v>615700</v>
      </c>
      <c r="AP46" s="11">
        <f>AO46+(AO46*(Kalkulator!$P$18/100))</f>
        <v>615700</v>
      </c>
      <c r="AQ46" s="11">
        <f>AP46+(AP46*(Kalkulator!$P$18/100))</f>
        <v>615700</v>
      </c>
      <c r="AR46" s="11">
        <f>AQ46+(AQ46*(Kalkulator!$P$18/100))</f>
        <v>615700</v>
      </c>
      <c r="AS46" s="11">
        <f>AR46+(AR46*(Kalkulator!$P$18/100))</f>
        <v>615700</v>
      </c>
      <c r="AT46" s="11">
        <f>AS46+(AS46*(Kalkulator!$P$18/100))</f>
        <v>615700</v>
      </c>
      <c r="AU46" s="11">
        <f>AT46+(AT46*(Kalkulator!$P$18/100))</f>
        <v>615700</v>
      </c>
      <c r="AV46" s="11">
        <f>AU46+(AU46*(Kalkulator!$P$18/100))</f>
        <v>615700</v>
      </c>
      <c r="AW46" s="11">
        <f>AV46+(AV46*(Kalkulator!$P$18/100))</f>
        <v>615700</v>
      </c>
      <c r="AX46" s="11">
        <f>AW46+(AW46*(Kalkulator!$P$18/100))</f>
        <v>615700</v>
      </c>
      <c r="AY46" s="11">
        <f>AX46+(AX46*(Kalkulator!$P$18/100))</f>
        <v>615700</v>
      </c>
      <c r="AZ46" s="11">
        <f>AY46+(AY46*(Kalkulator!$P$18/100))</f>
        <v>615700</v>
      </c>
      <c r="BA46" s="11">
        <f>AZ46+(AZ46*(Kalkulator!$P$18/100))</f>
        <v>615700</v>
      </c>
      <c r="BB46" s="11">
        <f>BA46+(BA46*(Kalkulator!$P$18/100))</f>
        <v>615700</v>
      </c>
      <c r="BC46" s="11">
        <f>BB46+(BB46*(Kalkulator!$P$18/100))</f>
        <v>615700</v>
      </c>
      <c r="BD46" s="11">
        <f>BC46+(BC46*(Kalkulator!$P$18/100))</f>
        <v>615700</v>
      </c>
      <c r="BE46" s="11">
        <f>BD46+(BD46*(Kalkulator!$P$18/100))</f>
        <v>615700</v>
      </c>
      <c r="BF46" s="11">
        <f>BE46+(BE46*(Kalkulator!$P$18/100))</f>
        <v>615700</v>
      </c>
      <c r="BG46" s="11">
        <f>BF46+(BF46*(Kalkulator!$P$18/100))</f>
        <v>615700</v>
      </c>
      <c r="BH46" s="11">
        <f>BG46+(BG46*(Kalkulator!$P$18/100))</f>
        <v>615700</v>
      </c>
      <c r="BI46" s="11">
        <f>BH46+(BH46*(Kalkulator!$P$18/100))</f>
        <v>615700</v>
      </c>
      <c r="BJ46" s="11">
        <f>BI46+(BI46*(Kalkulator!$P$18/100))</f>
        <v>615700</v>
      </c>
      <c r="BK46" s="11">
        <f>BJ46+(BJ46*(Kalkulator!$P$18/100))</f>
        <v>615700</v>
      </c>
      <c r="BL46" s="11">
        <f>BK46+(BK46*(Kalkulator!$P$18/100))</f>
        <v>615700</v>
      </c>
      <c r="BM46" s="11">
        <f>BL46+(BL46*(Kalkulator!$P$18/100))</f>
        <v>615700</v>
      </c>
      <c r="BN46" s="11">
        <f>BM46+(BM46*(Kalkulator!$P$18/100))</f>
        <v>615700</v>
      </c>
      <c r="BO46" s="11">
        <f>BN46+(BN46*(Kalkulator!$P$18/100))</f>
        <v>615700</v>
      </c>
      <c r="BP46" s="11">
        <f>BO46+(BO46*(Kalkulator!$P$18/100))</f>
        <v>615700</v>
      </c>
      <c r="BQ46" s="11">
        <f>BP46+(BP46*(Kalkulator!$P$18/100))</f>
        <v>615700</v>
      </c>
      <c r="BR46" s="11">
        <f>BQ46+(BQ46*(Kalkulator!$P$18/100))</f>
        <v>615700</v>
      </c>
      <c r="BS46" s="11">
        <f>BR46+(BR46*(Kalkulator!$P$18/100))</f>
        <v>615700</v>
      </c>
      <c r="BT46" s="11">
        <f>BS46+(BS46*(Kalkulator!$P$18/100))</f>
        <v>615700</v>
      </c>
      <c r="BU46" s="11">
        <f>BT46+(BT46*(Kalkulator!$P$18/100))</f>
        <v>615700</v>
      </c>
      <c r="BV46" s="11">
        <f>BU46+(BU46*(Kalkulator!$P$18/100))</f>
        <v>615700</v>
      </c>
      <c r="BW46" s="11">
        <f>BV46+(BV46*(Kalkulator!$P$18/100))</f>
        <v>615700</v>
      </c>
      <c r="BX46" s="11">
        <f>BW46+(BW46*(Kalkulator!$P$18/100))</f>
        <v>615700</v>
      </c>
      <c r="BY46" s="11">
        <f>BX46+(BX46*(Kalkulator!$P$18/100))</f>
        <v>615700</v>
      </c>
      <c r="BZ46" s="11">
        <f>BY46+(BY46*(Kalkulator!$P$18/100))</f>
        <v>615700</v>
      </c>
      <c r="CA46" s="11">
        <f>BZ46+(BZ46*(Kalkulator!$P$18/100))</f>
        <v>615700</v>
      </c>
      <c r="CB46" s="11">
        <f>CA46+(CA46*(Kalkulator!$P$18/100))</f>
        <v>615700</v>
      </c>
      <c r="CC46" s="11">
        <f>CB46+(CB46*(Kalkulator!$P$18/100))</f>
        <v>615700</v>
      </c>
      <c r="CD46" s="11">
        <f>CC46+(CC46*(Kalkulator!$P$18/100))</f>
        <v>615700</v>
      </c>
      <c r="CE46" s="11">
        <f>CD46+(CD46*(Kalkulator!$P$18/100))</f>
        <v>615700</v>
      </c>
      <c r="CF46" s="11">
        <f>CE46+(CE46*(Kalkulator!$P$18/100))</f>
        <v>615700</v>
      </c>
      <c r="CG46" s="11">
        <f>CF46+(CF46*(Kalkulator!$P$18/100))</f>
        <v>615700</v>
      </c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</row>
    <row r="47" spans="1:147">
      <c r="A47" s="7">
        <v>64</v>
      </c>
      <c r="B47" s="15">
        <v>412500</v>
      </c>
      <c r="C47" s="18">
        <v>422500</v>
      </c>
      <c r="D47" s="15">
        <v>422500</v>
      </c>
      <c r="E47" s="18">
        <v>422500</v>
      </c>
      <c r="F47" s="15">
        <v>429700</v>
      </c>
      <c r="G47" s="18">
        <v>443000</v>
      </c>
      <c r="H47" s="15">
        <v>443000</v>
      </c>
      <c r="I47" s="18">
        <v>454500</v>
      </c>
      <c r="J47" s="15">
        <v>454500</v>
      </c>
      <c r="K47" s="18">
        <v>467900</v>
      </c>
      <c r="L47" s="15">
        <v>474200</v>
      </c>
      <c r="M47" s="18">
        <v>496300</v>
      </c>
      <c r="N47" s="15">
        <v>499700</v>
      </c>
      <c r="O47" s="18">
        <v>510200</v>
      </c>
      <c r="P47" s="15">
        <v>519000</v>
      </c>
      <c r="Q47" s="18">
        <v>533000</v>
      </c>
      <c r="R47" s="15">
        <v>538700</v>
      </c>
      <c r="S47" s="18">
        <v>549400</v>
      </c>
      <c r="T47" s="15">
        <v>550400</v>
      </c>
      <c r="U47" s="18">
        <v>556700</v>
      </c>
      <c r="V47" s="15">
        <v>558500</v>
      </c>
      <c r="W47" s="18">
        <v>565500</v>
      </c>
      <c r="X47" s="15">
        <v>573100</v>
      </c>
      <c r="Y47" s="18">
        <v>575600</v>
      </c>
      <c r="Z47" s="15">
        <v>583500</v>
      </c>
      <c r="AA47" s="18">
        <v>593500</v>
      </c>
      <c r="AB47" s="15">
        <v>624500</v>
      </c>
      <c r="AC47" s="11">
        <f>AB47+(AB47*(Kalkulator!$P$18/100))</f>
        <v>624500</v>
      </c>
      <c r="AD47" s="11">
        <f>AC47+(AC47*(Kalkulator!$P$18/100))</f>
        <v>624500</v>
      </c>
      <c r="AE47" s="11">
        <f>AD47+(AD47*(Kalkulator!$P$18/100))</f>
        <v>624500</v>
      </c>
      <c r="AF47" s="11">
        <f>AE47+(AE47*(Kalkulator!$P$18/100))</f>
        <v>624500</v>
      </c>
      <c r="AG47" s="11">
        <f>AF47+(AF47*(Kalkulator!$P$18/100))</f>
        <v>624500</v>
      </c>
      <c r="AH47" s="11">
        <f>AG47+(AG47*(Kalkulator!$P$18/100))</f>
        <v>624500</v>
      </c>
      <c r="AI47" s="11">
        <f>AH47+(AH47*(Kalkulator!$P$18/100))</f>
        <v>624500</v>
      </c>
      <c r="AJ47" s="11">
        <f>AI47+(AI47*(Kalkulator!$P$18/100))</f>
        <v>624500</v>
      </c>
      <c r="AK47" s="11">
        <f>AJ47+(AJ47*(Kalkulator!$P$18/100))</f>
        <v>624500</v>
      </c>
      <c r="AL47" s="11">
        <f>AK47+(AK47*(Kalkulator!$P$18/100))</f>
        <v>624500</v>
      </c>
      <c r="AM47" s="11">
        <f>AL47+(AL47*(Kalkulator!$P$18/100))</f>
        <v>624500</v>
      </c>
      <c r="AN47" s="11">
        <f>AM47+(AM47*(Kalkulator!$P$18/100))</f>
        <v>624500</v>
      </c>
      <c r="AO47" s="11">
        <f>AN47+(AN47*(Kalkulator!$P$18/100))</f>
        <v>624500</v>
      </c>
      <c r="AP47" s="11">
        <f>AO47+(AO47*(Kalkulator!$P$18/100))</f>
        <v>624500</v>
      </c>
      <c r="AQ47" s="11">
        <f>AP47+(AP47*(Kalkulator!$P$18/100))</f>
        <v>624500</v>
      </c>
      <c r="AR47" s="11">
        <f>AQ47+(AQ47*(Kalkulator!$P$18/100))</f>
        <v>624500</v>
      </c>
      <c r="AS47" s="11">
        <f>AR47+(AR47*(Kalkulator!$P$18/100))</f>
        <v>624500</v>
      </c>
      <c r="AT47" s="11">
        <f>AS47+(AS47*(Kalkulator!$P$18/100))</f>
        <v>624500</v>
      </c>
      <c r="AU47" s="11">
        <f>AT47+(AT47*(Kalkulator!$P$18/100))</f>
        <v>624500</v>
      </c>
      <c r="AV47" s="11">
        <f>AU47+(AU47*(Kalkulator!$P$18/100))</f>
        <v>624500</v>
      </c>
      <c r="AW47" s="11">
        <f>AV47+(AV47*(Kalkulator!$P$18/100))</f>
        <v>624500</v>
      </c>
      <c r="AX47" s="11">
        <f>AW47+(AW47*(Kalkulator!$P$18/100))</f>
        <v>624500</v>
      </c>
      <c r="AY47" s="11">
        <f>AX47+(AX47*(Kalkulator!$P$18/100))</f>
        <v>624500</v>
      </c>
      <c r="AZ47" s="11">
        <f>AY47+(AY47*(Kalkulator!$P$18/100))</f>
        <v>624500</v>
      </c>
      <c r="BA47" s="11">
        <f>AZ47+(AZ47*(Kalkulator!$P$18/100))</f>
        <v>624500</v>
      </c>
      <c r="BB47" s="11">
        <f>BA47+(BA47*(Kalkulator!$P$18/100))</f>
        <v>624500</v>
      </c>
      <c r="BC47" s="11">
        <f>BB47+(BB47*(Kalkulator!$P$18/100))</f>
        <v>624500</v>
      </c>
      <c r="BD47" s="11">
        <f>BC47+(BC47*(Kalkulator!$P$18/100))</f>
        <v>624500</v>
      </c>
      <c r="BE47" s="11">
        <f>BD47+(BD47*(Kalkulator!$P$18/100))</f>
        <v>624500</v>
      </c>
      <c r="BF47" s="11">
        <f>BE47+(BE47*(Kalkulator!$P$18/100))</f>
        <v>624500</v>
      </c>
      <c r="BG47" s="11">
        <f>BF47+(BF47*(Kalkulator!$P$18/100))</f>
        <v>624500</v>
      </c>
      <c r="BH47" s="11">
        <f>BG47+(BG47*(Kalkulator!$P$18/100))</f>
        <v>624500</v>
      </c>
      <c r="BI47" s="11">
        <f>BH47+(BH47*(Kalkulator!$P$18/100))</f>
        <v>624500</v>
      </c>
      <c r="BJ47" s="11">
        <f>BI47+(BI47*(Kalkulator!$P$18/100))</f>
        <v>624500</v>
      </c>
      <c r="BK47" s="11">
        <f>BJ47+(BJ47*(Kalkulator!$P$18/100))</f>
        <v>624500</v>
      </c>
      <c r="BL47" s="11">
        <f>BK47+(BK47*(Kalkulator!$P$18/100))</f>
        <v>624500</v>
      </c>
      <c r="BM47" s="11">
        <f>BL47+(BL47*(Kalkulator!$P$18/100))</f>
        <v>624500</v>
      </c>
      <c r="BN47" s="11">
        <f>BM47+(BM47*(Kalkulator!$P$18/100))</f>
        <v>624500</v>
      </c>
      <c r="BO47" s="11">
        <f>BN47+(BN47*(Kalkulator!$P$18/100))</f>
        <v>624500</v>
      </c>
      <c r="BP47" s="11">
        <f>BO47+(BO47*(Kalkulator!$P$18/100))</f>
        <v>624500</v>
      </c>
      <c r="BQ47" s="11">
        <f>BP47+(BP47*(Kalkulator!$P$18/100))</f>
        <v>624500</v>
      </c>
      <c r="BR47" s="11">
        <f>BQ47+(BQ47*(Kalkulator!$P$18/100))</f>
        <v>624500</v>
      </c>
      <c r="BS47" s="11">
        <f>BR47+(BR47*(Kalkulator!$P$18/100))</f>
        <v>624500</v>
      </c>
      <c r="BT47" s="11">
        <f>BS47+(BS47*(Kalkulator!$P$18/100))</f>
        <v>624500</v>
      </c>
      <c r="BU47" s="11">
        <f>BT47+(BT47*(Kalkulator!$P$18/100))</f>
        <v>624500</v>
      </c>
      <c r="BV47" s="11">
        <f>BU47+(BU47*(Kalkulator!$P$18/100))</f>
        <v>624500</v>
      </c>
      <c r="BW47" s="11">
        <f>BV47+(BV47*(Kalkulator!$P$18/100))</f>
        <v>624500</v>
      </c>
      <c r="BX47" s="11">
        <f>BW47+(BW47*(Kalkulator!$P$18/100))</f>
        <v>624500</v>
      </c>
      <c r="BY47" s="11">
        <f>BX47+(BX47*(Kalkulator!$P$18/100))</f>
        <v>624500</v>
      </c>
      <c r="BZ47" s="11">
        <f>BY47+(BY47*(Kalkulator!$P$18/100))</f>
        <v>624500</v>
      </c>
      <c r="CA47" s="11">
        <f>BZ47+(BZ47*(Kalkulator!$P$18/100))</f>
        <v>624500</v>
      </c>
      <c r="CB47" s="11">
        <f>CA47+(CA47*(Kalkulator!$P$18/100))</f>
        <v>624500</v>
      </c>
      <c r="CC47" s="11">
        <f>CB47+(CB47*(Kalkulator!$P$18/100))</f>
        <v>624500</v>
      </c>
      <c r="CD47" s="11">
        <f>CC47+(CC47*(Kalkulator!$P$18/100))</f>
        <v>624500</v>
      </c>
      <c r="CE47" s="11">
        <f>CD47+(CD47*(Kalkulator!$P$18/100))</f>
        <v>624500</v>
      </c>
      <c r="CF47" s="11">
        <f>CE47+(CE47*(Kalkulator!$P$18/100))</f>
        <v>624500</v>
      </c>
      <c r="CG47" s="11">
        <f>CF47+(CF47*(Kalkulator!$P$18/100))</f>
        <v>624500</v>
      </c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</row>
    <row r="48" spans="1:147">
      <c r="A48" s="7">
        <v>65</v>
      </c>
      <c r="B48" s="15">
        <v>420500</v>
      </c>
      <c r="C48" s="18">
        <v>430500</v>
      </c>
      <c r="D48" s="15">
        <v>430500</v>
      </c>
      <c r="E48" s="18">
        <v>430500</v>
      </c>
      <c r="F48" s="15">
        <v>437700</v>
      </c>
      <c r="G48" s="18">
        <v>451300</v>
      </c>
      <c r="H48" s="15">
        <v>451300</v>
      </c>
      <c r="I48" s="18">
        <v>463000</v>
      </c>
      <c r="J48" s="15">
        <v>463000</v>
      </c>
      <c r="K48" s="18">
        <v>476700</v>
      </c>
      <c r="L48" s="15">
        <v>483100</v>
      </c>
      <c r="M48" s="18">
        <v>505600</v>
      </c>
      <c r="N48" s="15">
        <v>509000</v>
      </c>
      <c r="O48" s="18">
        <v>519700</v>
      </c>
      <c r="P48" s="15">
        <v>528600</v>
      </c>
      <c r="Q48" s="18">
        <v>542900</v>
      </c>
      <c r="R48" s="15">
        <v>548700</v>
      </c>
      <c r="S48" s="18">
        <v>559600</v>
      </c>
      <c r="T48" s="15">
        <v>560700</v>
      </c>
      <c r="U48" s="18">
        <v>567100</v>
      </c>
      <c r="V48" s="15">
        <v>569000</v>
      </c>
      <c r="W48" s="18">
        <v>576100</v>
      </c>
      <c r="X48" s="15">
        <v>583900</v>
      </c>
      <c r="Y48" s="18">
        <v>586500</v>
      </c>
      <c r="Z48" s="15">
        <v>594300</v>
      </c>
      <c r="AA48" s="18">
        <v>604400</v>
      </c>
      <c r="AB48" s="15">
        <v>635400</v>
      </c>
      <c r="AC48" s="11">
        <f>AB48+(AB48*(Kalkulator!$P$18/100))</f>
        <v>635400</v>
      </c>
      <c r="AD48" s="11">
        <f>AC48+(AC48*(Kalkulator!$P$18/100))</f>
        <v>635400</v>
      </c>
      <c r="AE48" s="11">
        <f>AD48+(AD48*(Kalkulator!$P$18/100))</f>
        <v>635400</v>
      </c>
      <c r="AF48" s="11">
        <f>AE48+(AE48*(Kalkulator!$P$18/100))</f>
        <v>635400</v>
      </c>
      <c r="AG48" s="11">
        <f>AF48+(AF48*(Kalkulator!$P$18/100))</f>
        <v>635400</v>
      </c>
      <c r="AH48" s="11">
        <f>AG48+(AG48*(Kalkulator!$P$18/100))</f>
        <v>635400</v>
      </c>
      <c r="AI48" s="11">
        <f>AH48+(AH48*(Kalkulator!$P$18/100))</f>
        <v>635400</v>
      </c>
      <c r="AJ48" s="11">
        <f>AI48+(AI48*(Kalkulator!$P$18/100))</f>
        <v>635400</v>
      </c>
      <c r="AK48" s="11">
        <f>AJ48+(AJ48*(Kalkulator!$P$18/100))</f>
        <v>635400</v>
      </c>
      <c r="AL48" s="11">
        <f>AK48+(AK48*(Kalkulator!$P$18/100))</f>
        <v>635400</v>
      </c>
      <c r="AM48" s="11">
        <f>AL48+(AL48*(Kalkulator!$P$18/100))</f>
        <v>635400</v>
      </c>
      <c r="AN48" s="11">
        <f>AM48+(AM48*(Kalkulator!$P$18/100))</f>
        <v>635400</v>
      </c>
      <c r="AO48" s="11">
        <f>AN48+(AN48*(Kalkulator!$P$18/100))</f>
        <v>635400</v>
      </c>
      <c r="AP48" s="11">
        <f>AO48+(AO48*(Kalkulator!$P$18/100))</f>
        <v>635400</v>
      </c>
      <c r="AQ48" s="11">
        <f>AP48+(AP48*(Kalkulator!$P$18/100))</f>
        <v>635400</v>
      </c>
      <c r="AR48" s="11">
        <f>AQ48+(AQ48*(Kalkulator!$P$18/100))</f>
        <v>635400</v>
      </c>
      <c r="AS48" s="11">
        <f>AR48+(AR48*(Kalkulator!$P$18/100))</f>
        <v>635400</v>
      </c>
      <c r="AT48" s="11">
        <f>AS48+(AS48*(Kalkulator!$P$18/100))</f>
        <v>635400</v>
      </c>
      <c r="AU48" s="11">
        <f>AT48+(AT48*(Kalkulator!$P$18/100))</f>
        <v>635400</v>
      </c>
      <c r="AV48" s="11">
        <f>AU48+(AU48*(Kalkulator!$P$18/100))</f>
        <v>635400</v>
      </c>
      <c r="AW48" s="11">
        <f>AV48+(AV48*(Kalkulator!$P$18/100))</f>
        <v>635400</v>
      </c>
      <c r="AX48" s="11">
        <f>AW48+(AW48*(Kalkulator!$P$18/100))</f>
        <v>635400</v>
      </c>
      <c r="AY48" s="11">
        <f>AX48+(AX48*(Kalkulator!$P$18/100))</f>
        <v>635400</v>
      </c>
      <c r="AZ48" s="11">
        <f>AY48+(AY48*(Kalkulator!$P$18/100))</f>
        <v>635400</v>
      </c>
      <c r="BA48" s="11">
        <f>AZ48+(AZ48*(Kalkulator!$P$18/100))</f>
        <v>635400</v>
      </c>
      <c r="BB48" s="11">
        <f>BA48+(BA48*(Kalkulator!$P$18/100))</f>
        <v>635400</v>
      </c>
      <c r="BC48" s="11">
        <f>BB48+(BB48*(Kalkulator!$P$18/100))</f>
        <v>635400</v>
      </c>
      <c r="BD48" s="11">
        <f>BC48+(BC48*(Kalkulator!$P$18/100))</f>
        <v>635400</v>
      </c>
      <c r="BE48" s="11">
        <f>BD48+(BD48*(Kalkulator!$P$18/100))</f>
        <v>635400</v>
      </c>
      <c r="BF48" s="11">
        <f>BE48+(BE48*(Kalkulator!$P$18/100))</f>
        <v>635400</v>
      </c>
      <c r="BG48" s="11">
        <f>BF48+(BF48*(Kalkulator!$P$18/100))</f>
        <v>635400</v>
      </c>
      <c r="BH48" s="11">
        <f>BG48+(BG48*(Kalkulator!$P$18/100))</f>
        <v>635400</v>
      </c>
      <c r="BI48" s="11">
        <f>BH48+(BH48*(Kalkulator!$P$18/100))</f>
        <v>635400</v>
      </c>
      <c r="BJ48" s="11">
        <f>BI48+(BI48*(Kalkulator!$P$18/100))</f>
        <v>635400</v>
      </c>
      <c r="BK48" s="11">
        <f>BJ48+(BJ48*(Kalkulator!$P$18/100))</f>
        <v>635400</v>
      </c>
      <c r="BL48" s="11">
        <f>BK48+(BK48*(Kalkulator!$P$18/100))</f>
        <v>635400</v>
      </c>
      <c r="BM48" s="11">
        <f>BL48+(BL48*(Kalkulator!$P$18/100))</f>
        <v>635400</v>
      </c>
      <c r="BN48" s="11">
        <f>BM48+(BM48*(Kalkulator!$P$18/100))</f>
        <v>635400</v>
      </c>
      <c r="BO48" s="11">
        <f>BN48+(BN48*(Kalkulator!$P$18/100))</f>
        <v>635400</v>
      </c>
      <c r="BP48" s="11">
        <f>BO48+(BO48*(Kalkulator!$P$18/100))</f>
        <v>635400</v>
      </c>
      <c r="BQ48" s="11">
        <f>BP48+(BP48*(Kalkulator!$P$18/100))</f>
        <v>635400</v>
      </c>
      <c r="BR48" s="11">
        <f>BQ48+(BQ48*(Kalkulator!$P$18/100))</f>
        <v>635400</v>
      </c>
      <c r="BS48" s="11">
        <f>BR48+(BR48*(Kalkulator!$P$18/100))</f>
        <v>635400</v>
      </c>
      <c r="BT48" s="11">
        <f>BS48+(BS48*(Kalkulator!$P$18/100))</f>
        <v>635400</v>
      </c>
      <c r="BU48" s="11">
        <f>BT48+(BT48*(Kalkulator!$P$18/100))</f>
        <v>635400</v>
      </c>
      <c r="BV48" s="11">
        <f>BU48+(BU48*(Kalkulator!$P$18/100))</f>
        <v>635400</v>
      </c>
      <c r="BW48" s="11">
        <f>BV48+(BV48*(Kalkulator!$P$18/100))</f>
        <v>635400</v>
      </c>
      <c r="BX48" s="11">
        <f>BW48+(BW48*(Kalkulator!$P$18/100))</f>
        <v>635400</v>
      </c>
      <c r="BY48" s="11">
        <f>BX48+(BX48*(Kalkulator!$P$18/100))</f>
        <v>635400</v>
      </c>
      <c r="BZ48" s="11">
        <f>BY48+(BY48*(Kalkulator!$P$18/100))</f>
        <v>635400</v>
      </c>
      <c r="CA48" s="11">
        <f>BZ48+(BZ48*(Kalkulator!$P$18/100))</f>
        <v>635400</v>
      </c>
      <c r="CB48" s="11">
        <f>CA48+(CA48*(Kalkulator!$P$18/100))</f>
        <v>635400</v>
      </c>
      <c r="CC48" s="11">
        <f>CB48+(CB48*(Kalkulator!$P$18/100))</f>
        <v>635400</v>
      </c>
      <c r="CD48" s="11">
        <f>CC48+(CC48*(Kalkulator!$P$18/100))</f>
        <v>635400</v>
      </c>
      <c r="CE48" s="11">
        <f>CD48+(CD48*(Kalkulator!$P$18/100))</f>
        <v>635400</v>
      </c>
      <c r="CF48" s="11">
        <f>CE48+(CE48*(Kalkulator!$P$18/100))</f>
        <v>635400</v>
      </c>
      <c r="CG48" s="11">
        <f>CF48+(CF48*(Kalkulator!$P$18/100))</f>
        <v>635400</v>
      </c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</row>
    <row r="49" spans="1:147">
      <c r="A49" s="7">
        <v>66</v>
      </c>
      <c r="B49" s="15">
        <v>428500</v>
      </c>
      <c r="C49" s="18">
        <v>438500</v>
      </c>
      <c r="D49" s="15">
        <v>438500</v>
      </c>
      <c r="E49" s="18">
        <v>438500</v>
      </c>
      <c r="F49" s="15">
        <v>445700</v>
      </c>
      <c r="G49" s="18">
        <v>459500</v>
      </c>
      <c r="H49" s="15">
        <v>459500</v>
      </c>
      <c r="I49" s="18">
        <v>471400</v>
      </c>
      <c r="J49" s="15">
        <v>471400</v>
      </c>
      <c r="K49" s="18">
        <v>485300</v>
      </c>
      <c r="L49" s="15">
        <v>491800</v>
      </c>
      <c r="M49" s="18">
        <v>514700</v>
      </c>
      <c r="N49" s="15">
        <v>518200</v>
      </c>
      <c r="O49" s="18">
        <v>529100</v>
      </c>
      <c r="P49" s="15">
        <v>538200</v>
      </c>
      <c r="Q49" s="18">
        <v>552700</v>
      </c>
      <c r="R49" s="15">
        <v>558600</v>
      </c>
      <c r="S49" s="18">
        <v>569700</v>
      </c>
      <c r="T49" s="15">
        <v>570800</v>
      </c>
      <c r="U49" s="18">
        <v>577400</v>
      </c>
      <c r="V49" s="15">
        <v>579300</v>
      </c>
      <c r="W49" s="18">
        <v>586500</v>
      </c>
      <c r="X49" s="15">
        <v>594400</v>
      </c>
      <c r="Y49" s="18">
        <v>597000</v>
      </c>
      <c r="Z49" s="15">
        <v>604700</v>
      </c>
      <c r="AA49" s="18">
        <v>615000</v>
      </c>
      <c r="AB49" s="15">
        <v>646000</v>
      </c>
      <c r="AC49" s="11">
        <f>AB49+(AB49*(Kalkulator!$P$18/100))</f>
        <v>646000</v>
      </c>
      <c r="AD49" s="11">
        <f>AC49+(AC49*(Kalkulator!$P$18/100))</f>
        <v>646000</v>
      </c>
      <c r="AE49" s="11">
        <f>AD49+(AD49*(Kalkulator!$P$18/100))</f>
        <v>646000</v>
      </c>
      <c r="AF49" s="11">
        <f>AE49+(AE49*(Kalkulator!$P$18/100))</f>
        <v>646000</v>
      </c>
      <c r="AG49" s="11">
        <f>AF49+(AF49*(Kalkulator!$P$18/100))</f>
        <v>646000</v>
      </c>
      <c r="AH49" s="11">
        <f>AG49+(AG49*(Kalkulator!$P$18/100))</f>
        <v>646000</v>
      </c>
      <c r="AI49" s="11">
        <f>AH49+(AH49*(Kalkulator!$P$18/100))</f>
        <v>646000</v>
      </c>
      <c r="AJ49" s="11">
        <f>AI49+(AI49*(Kalkulator!$P$18/100))</f>
        <v>646000</v>
      </c>
      <c r="AK49" s="11">
        <f>AJ49+(AJ49*(Kalkulator!$P$18/100))</f>
        <v>646000</v>
      </c>
      <c r="AL49" s="11">
        <f>AK49+(AK49*(Kalkulator!$P$18/100))</f>
        <v>646000</v>
      </c>
      <c r="AM49" s="11">
        <f>AL49+(AL49*(Kalkulator!$P$18/100))</f>
        <v>646000</v>
      </c>
      <c r="AN49" s="11">
        <f>AM49+(AM49*(Kalkulator!$P$18/100))</f>
        <v>646000</v>
      </c>
      <c r="AO49" s="11">
        <f>AN49+(AN49*(Kalkulator!$P$18/100))</f>
        <v>646000</v>
      </c>
      <c r="AP49" s="11">
        <f>AO49+(AO49*(Kalkulator!$P$18/100))</f>
        <v>646000</v>
      </c>
      <c r="AQ49" s="11">
        <f>AP49+(AP49*(Kalkulator!$P$18/100))</f>
        <v>646000</v>
      </c>
      <c r="AR49" s="11">
        <f>AQ49+(AQ49*(Kalkulator!$P$18/100))</f>
        <v>646000</v>
      </c>
      <c r="AS49" s="11">
        <f>AR49+(AR49*(Kalkulator!$P$18/100))</f>
        <v>646000</v>
      </c>
      <c r="AT49" s="11">
        <f>AS49+(AS49*(Kalkulator!$P$18/100))</f>
        <v>646000</v>
      </c>
      <c r="AU49" s="11">
        <f>AT49+(AT49*(Kalkulator!$P$18/100))</f>
        <v>646000</v>
      </c>
      <c r="AV49" s="11">
        <f>AU49+(AU49*(Kalkulator!$P$18/100))</f>
        <v>646000</v>
      </c>
      <c r="AW49" s="11">
        <f>AV49+(AV49*(Kalkulator!$P$18/100))</f>
        <v>646000</v>
      </c>
      <c r="AX49" s="11">
        <f>AW49+(AW49*(Kalkulator!$P$18/100))</f>
        <v>646000</v>
      </c>
      <c r="AY49" s="11">
        <f>AX49+(AX49*(Kalkulator!$P$18/100))</f>
        <v>646000</v>
      </c>
      <c r="AZ49" s="11">
        <f>AY49+(AY49*(Kalkulator!$P$18/100))</f>
        <v>646000</v>
      </c>
      <c r="BA49" s="11">
        <f>AZ49+(AZ49*(Kalkulator!$P$18/100))</f>
        <v>646000</v>
      </c>
      <c r="BB49" s="11">
        <f>BA49+(BA49*(Kalkulator!$P$18/100))</f>
        <v>646000</v>
      </c>
      <c r="BC49" s="11">
        <f>BB49+(BB49*(Kalkulator!$P$18/100))</f>
        <v>646000</v>
      </c>
      <c r="BD49" s="11">
        <f>BC49+(BC49*(Kalkulator!$P$18/100))</f>
        <v>646000</v>
      </c>
      <c r="BE49" s="11">
        <f>BD49+(BD49*(Kalkulator!$P$18/100))</f>
        <v>646000</v>
      </c>
      <c r="BF49" s="11">
        <f>BE49+(BE49*(Kalkulator!$P$18/100))</f>
        <v>646000</v>
      </c>
      <c r="BG49" s="11">
        <f>BF49+(BF49*(Kalkulator!$P$18/100))</f>
        <v>646000</v>
      </c>
      <c r="BH49" s="11">
        <f>BG49+(BG49*(Kalkulator!$P$18/100))</f>
        <v>646000</v>
      </c>
      <c r="BI49" s="11">
        <f>BH49+(BH49*(Kalkulator!$P$18/100))</f>
        <v>646000</v>
      </c>
      <c r="BJ49" s="11">
        <f>BI49+(BI49*(Kalkulator!$P$18/100))</f>
        <v>646000</v>
      </c>
      <c r="BK49" s="11">
        <f>BJ49+(BJ49*(Kalkulator!$P$18/100))</f>
        <v>646000</v>
      </c>
      <c r="BL49" s="11">
        <f>BK49+(BK49*(Kalkulator!$P$18/100))</f>
        <v>646000</v>
      </c>
      <c r="BM49" s="11">
        <f>BL49+(BL49*(Kalkulator!$P$18/100))</f>
        <v>646000</v>
      </c>
      <c r="BN49" s="11">
        <f>BM49+(BM49*(Kalkulator!$P$18/100))</f>
        <v>646000</v>
      </c>
      <c r="BO49" s="11">
        <f>BN49+(BN49*(Kalkulator!$P$18/100))</f>
        <v>646000</v>
      </c>
      <c r="BP49" s="11">
        <f>BO49+(BO49*(Kalkulator!$P$18/100))</f>
        <v>646000</v>
      </c>
      <c r="BQ49" s="11">
        <f>BP49+(BP49*(Kalkulator!$P$18/100))</f>
        <v>646000</v>
      </c>
      <c r="BR49" s="11">
        <f>BQ49+(BQ49*(Kalkulator!$P$18/100))</f>
        <v>646000</v>
      </c>
      <c r="BS49" s="11">
        <f>BR49+(BR49*(Kalkulator!$P$18/100))</f>
        <v>646000</v>
      </c>
      <c r="BT49" s="11">
        <f>BS49+(BS49*(Kalkulator!$P$18/100))</f>
        <v>646000</v>
      </c>
      <c r="BU49" s="11">
        <f>BT49+(BT49*(Kalkulator!$P$18/100))</f>
        <v>646000</v>
      </c>
      <c r="BV49" s="11">
        <f>BU49+(BU49*(Kalkulator!$P$18/100))</f>
        <v>646000</v>
      </c>
      <c r="BW49" s="11">
        <f>BV49+(BV49*(Kalkulator!$P$18/100))</f>
        <v>646000</v>
      </c>
      <c r="BX49" s="11">
        <f>BW49+(BW49*(Kalkulator!$P$18/100))</f>
        <v>646000</v>
      </c>
      <c r="BY49" s="11">
        <f>BX49+(BX49*(Kalkulator!$P$18/100))</f>
        <v>646000</v>
      </c>
      <c r="BZ49" s="11">
        <f>BY49+(BY49*(Kalkulator!$P$18/100))</f>
        <v>646000</v>
      </c>
      <c r="CA49" s="11">
        <f>BZ49+(BZ49*(Kalkulator!$P$18/100))</f>
        <v>646000</v>
      </c>
      <c r="CB49" s="11">
        <f>CA49+(CA49*(Kalkulator!$P$18/100))</f>
        <v>646000</v>
      </c>
      <c r="CC49" s="11">
        <f>CB49+(CB49*(Kalkulator!$P$18/100))</f>
        <v>646000</v>
      </c>
      <c r="CD49" s="11">
        <f>CC49+(CC49*(Kalkulator!$P$18/100))</f>
        <v>646000</v>
      </c>
      <c r="CE49" s="11">
        <f>CD49+(CD49*(Kalkulator!$P$18/100))</f>
        <v>646000</v>
      </c>
      <c r="CF49" s="11">
        <f>CE49+(CE49*(Kalkulator!$P$18/100))</f>
        <v>646000</v>
      </c>
      <c r="CG49" s="11">
        <f>CF49+(CF49*(Kalkulator!$P$18/100))</f>
        <v>646000</v>
      </c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</row>
    <row r="50" spans="1:147">
      <c r="A50" s="7">
        <v>67</v>
      </c>
      <c r="B50" s="15">
        <v>436500</v>
      </c>
      <c r="C50" s="18">
        <v>446500</v>
      </c>
      <c r="D50" s="15">
        <v>446500</v>
      </c>
      <c r="E50" s="18">
        <v>446500</v>
      </c>
      <c r="F50" s="15">
        <v>453700</v>
      </c>
      <c r="G50" s="18">
        <v>467800</v>
      </c>
      <c r="H50" s="15">
        <v>467800</v>
      </c>
      <c r="I50" s="18">
        <v>480000</v>
      </c>
      <c r="J50" s="15">
        <v>480000</v>
      </c>
      <c r="K50" s="18">
        <v>494200</v>
      </c>
      <c r="L50" s="15">
        <v>500900</v>
      </c>
      <c r="M50" s="18">
        <v>524200</v>
      </c>
      <c r="N50" s="15">
        <v>527800</v>
      </c>
      <c r="O50" s="18">
        <v>538900</v>
      </c>
      <c r="P50" s="15">
        <v>548200</v>
      </c>
      <c r="Q50" s="18">
        <v>563000</v>
      </c>
      <c r="R50" s="15">
        <v>569000</v>
      </c>
      <c r="S50" s="18">
        <v>580300</v>
      </c>
      <c r="T50" s="15">
        <v>581400</v>
      </c>
      <c r="U50" s="18">
        <v>588100</v>
      </c>
      <c r="V50" s="15">
        <v>590000</v>
      </c>
      <c r="W50" s="18">
        <v>597400</v>
      </c>
      <c r="X50" s="15">
        <v>605500</v>
      </c>
      <c r="Y50" s="18">
        <v>608200</v>
      </c>
      <c r="Z50" s="15">
        <v>615800</v>
      </c>
      <c r="AA50" s="18">
        <v>626300</v>
      </c>
      <c r="AB50" s="15">
        <v>657300</v>
      </c>
      <c r="AC50" s="11">
        <f>AB50+(AB50*(Kalkulator!$P$18/100))</f>
        <v>657300</v>
      </c>
      <c r="AD50" s="11">
        <f>AC50+(AC50*(Kalkulator!$P$18/100))</f>
        <v>657300</v>
      </c>
      <c r="AE50" s="11">
        <f>AD50+(AD50*(Kalkulator!$P$18/100))</f>
        <v>657300</v>
      </c>
      <c r="AF50" s="11">
        <f>AE50+(AE50*(Kalkulator!$P$18/100))</f>
        <v>657300</v>
      </c>
      <c r="AG50" s="11">
        <f>AF50+(AF50*(Kalkulator!$P$18/100))</f>
        <v>657300</v>
      </c>
      <c r="AH50" s="11">
        <f>AG50+(AG50*(Kalkulator!$P$18/100))</f>
        <v>657300</v>
      </c>
      <c r="AI50" s="11">
        <f>AH50+(AH50*(Kalkulator!$P$18/100))</f>
        <v>657300</v>
      </c>
      <c r="AJ50" s="11">
        <f>AI50+(AI50*(Kalkulator!$P$18/100))</f>
        <v>657300</v>
      </c>
      <c r="AK50" s="11">
        <f>AJ50+(AJ50*(Kalkulator!$P$18/100))</f>
        <v>657300</v>
      </c>
      <c r="AL50" s="11">
        <f>AK50+(AK50*(Kalkulator!$P$18/100))</f>
        <v>657300</v>
      </c>
      <c r="AM50" s="11">
        <f>AL50+(AL50*(Kalkulator!$P$18/100))</f>
        <v>657300</v>
      </c>
      <c r="AN50" s="11">
        <f>AM50+(AM50*(Kalkulator!$P$18/100))</f>
        <v>657300</v>
      </c>
      <c r="AO50" s="11">
        <f>AN50+(AN50*(Kalkulator!$P$18/100))</f>
        <v>657300</v>
      </c>
      <c r="AP50" s="11">
        <f>AO50+(AO50*(Kalkulator!$P$18/100))</f>
        <v>657300</v>
      </c>
      <c r="AQ50" s="11">
        <f>AP50+(AP50*(Kalkulator!$P$18/100))</f>
        <v>657300</v>
      </c>
      <c r="AR50" s="11">
        <f>AQ50+(AQ50*(Kalkulator!$P$18/100))</f>
        <v>657300</v>
      </c>
      <c r="AS50" s="11">
        <f>AR50+(AR50*(Kalkulator!$P$18/100))</f>
        <v>657300</v>
      </c>
      <c r="AT50" s="11">
        <f>AS50+(AS50*(Kalkulator!$P$18/100))</f>
        <v>657300</v>
      </c>
      <c r="AU50" s="11">
        <f>AT50+(AT50*(Kalkulator!$P$18/100))</f>
        <v>657300</v>
      </c>
      <c r="AV50" s="11">
        <f>AU50+(AU50*(Kalkulator!$P$18/100))</f>
        <v>657300</v>
      </c>
      <c r="AW50" s="11">
        <f>AV50+(AV50*(Kalkulator!$P$18/100))</f>
        <v>657300</v>
      </c>
      <c r="AX50" s="11">
        <f>AW50+(AW50*(Kalkulator!$P$18/100))</f>
        <v>657300</v>
      </c>
      <c r="AY50" s="11">
        <f>AX50+(AX50*(Kalkulator!$P$18/100))</f>
        <v>657300</v>
      </c>
      <c r="AZ50" s="11">
        <f>AY50+(AY50*(Kalkulator!$P$18/100))</f>
        <v>657300</v>
      </c>
      <c r="BA50" s="11">
        <f>AZ50+(AZ50*(Kalkulator!$P$18/100))</f>
        <v>657300</v>
      </c>
      <c r="BB50" s="11">
        <f>BA50+(BA50*(Kalkulator!$P$18/100))</f>
        <v>657300</v>
      </c>
      <c r="BC50" s="11">
        <f>BB50+(BB50*(Kalkulator!$P$18/100))</f>
        <v>657300</v>
      </c>
      <c r="BD50" s="11">
        <f>BC50+(BC50*(Kalkulator!$P$18/100))</f>
        <v>657300</v>
      </c>
      <c r="BE50" s="11">
        <f>BD50+(BD50*(Kalkulator!$P$18/100))</f>
        <v>657300</v>
      </c>
      <c r="BF50" s="11">
        <f>BE50+(BE50*(Kalkulator!$P$18/100))</f>
        <v>657300</v>
      </c>
      <c r="BG50" s="11">
        <f>BF50+(BF50*(Kalkulator!$P$18/100))</f>
        <v>657300</v>
      </c>
      <c r="BH50" s="11">
        <f>BG50+(BG50*(Kalkulator!$P$18/100))</f>
        <v>657300</v>
      </c>
      <c r="BI50" s="11">
        <f>BH50+(BH50*(Kalkulator!$P$18/100))</f>
        <v>657300</v>
      </c>
      <c r="BJ50" s="11">
        <f>BI50+(BI50*(Kalkulator!$P$18/100))</f>
        <v>657300</v>
      </c>
      <c r="BK50" s="11">
        <f>BJ50+(BJ50*(Kalkulator!$P$18/100))</f>
        <v>657300</v>
      </c>
      <c r="BL50" s="11">
        <f>BK50+(BK50*(Kalkulator!$P$18/100))</f>
        <v>657300</v>
      </c>
      <c r="BM50" s="11">
        <f>BL50+(BL50*(Kalkulator!$P$18/100))</f>
        <v>657300</v>
      </c>
      <c r="BN50" s="11">
        <f>BM50+(BM50*(Kalkulator!$P$18/100))</f>
        <v>657300</v>
      </c>
      <c r="BO50" s="11">
        <f>BN50+(BN50*(Kalkulator!$P$18/100))</f>
        <v>657300</v>
      </c>
      <c r="BP50" s="11">
        <f>BO50+(BO50*(Kalkulator!$P$18/100))</f>
        <v>657300</v>
      </c>
      <c r="BQ50" s="11">
        <f>BP50+(BP50*(Kalkulator!$P$18/100))</f>
        <v>657300</v>
      </c>
      <c r="BR50" s="11">
        <f>BQ50+(BQ50*(Kalkulator!$P$18/100))</f>
        <v>657300</v>
      </c>
      <c r="BS50" s="11">
        <f>BR50+(BR50*(Kalkulator!$P$18/100))</f>
        <v>657300</v>
      </c>
      <c r="BT50" s="11">
        <f>BS50+(BS50*(Kalkulator!$P$18/100))</f>
        <v>657300</v>
      </c>
      <c r="BU50" s="11">
        <f>BT50+(BT50*(Kalkulator!$P$18/100))</f>
        <v>657300</v>
      </c>
      <c r="BV50" s="11">
        <f>BU50+(BU50*(Kalkulator!$P$18/100))</f>
        <v>657300</v>
      </c>
      <c r="BW50" s="11">
        <f>BV50+(BV50*(Kalkulator!$P$18/100))</f>
        <v>657300</v>
      </c>
      <c r="BX50" s="11">
        <f>BW50+(BW50*(Kalkulator!$P$18/100))</f>
        <v>657300</v>
      </c>
      <c r="BY50" s="11">
        <f>BX50+(BX50*(Kalkulator!$P$18/100))</f>
        <v>657300</v>
      </c>
      <c r="BZ50" s="11">
        <f>BY50+(BY50*(Kalkulator!$P$18/100))</f>
        <v>657300</v>
      </c>
      <c r="CA50" s="11">
        <f>BZ50+(BZ50*(Kalkulator!$P$18/100))</f>
        <v>657300</v>
      </c>
      <c r="CB50" s="11">
        <f>CA50+(CA50*(Kalkulator!$P$18/100))</f>
        <v>657300</v>
      </c>
      <c r="CC50" s="11">
        <f>CB50+(CB50*(Kalkulator!$P$18/100))</f>
        <v>657300</v>
      </c>
      <c r="CD50" s="11">
        <f>CC50+(CC50*(Kalkulator!$P$18/100))</f>
        <v>657300</v>
      </c>
      <c r="CE50" s="11">
        <f>CD50+(CD50*(Kalkulator!$P$18/100))</f>
        <v>657300</v>
      </c>
      <c r="CF50" s="11">
        <f>CE50+(CE50*(Kalkulator!$P$18/100))</f>
        <v>657300</v>
      </c>
      <c r="CG50" s="11">
        <f>CF50+(CF50*(Kalkulator!$P$18/100))</f>
        <v>657300</v>
      </c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</row>
    <row r="51" spans="1:147">
      <c r="A51" s="7">
        <v>68</v>
      </c>
      <c r="B51" s="15">
        <v>444500</v>
      </c>
      <c r="C51" s="18">
        <v>454500</v>
      </c>
      <c r="D51" s="15">
        <v>454500</v>
      </c>
      <c r="E51" s="18">
        <v>454500</v>
      </c>
      <c r="F51" s="15">
        <v>461700</v>
      </c>
      <c r="G51" s="18">
        <v>476000</v>
      </c>
      <c r="H51" s="15">
        <v>476000</v>
      </c>
      <c r="I51" s="18">
        <v>488400</v>
      </c>
      <c r="J51" s="15">
        <v>488400</v>
      </c>
      <c r="K51" s="18">
        <v>502800</v>
      </c>
      <c r="L51" s="15">
        <v>509600</v>
      </c>
      <c r="M51" s="18">
        <v>533300</v>
      </c>
      <c r="N51" s="15">
        <v>536900</v>
      </c>
      <c r="O51" s="18">
        <v>548200</v>
      </c>
      <c r="P51" s="15">
        <v>557600</v>
      </c>
      <c r="Q51" s="18">
        <v>572700</v>
      </c>
      <c r="R51" s="15">
        <v>578800</v>
      </c>
      <c r="S51" s="18">
        <v>590300</v>
      </c>
      <c r="T51" s="15">
        <v>591400</v>
      </c>
      <c r="U51" s="18">
        <v>598200</v>
      </c>
      <c r="V51" s="15">
        <v>600200</v>
      </c>
      <c r="W51" s="18">
        <v>607700</v>
      </c>
      <c r="X51" s="15">
        <v>615900</v>
      </c>
      <c r="Y51" s="18">
        <v>618600</v>
      </c>
      <c r="Z51" s="15">
        <v>626100</v>
      </c>
      <c r="AA51" s="18">
        <v>636700</v>
      </c>
      <c r="AB51" s="15">
        <v>667700</v>
      </c>
      <c r="AC51" s="11">
        <f>AB51+(AB51*(Kalkulator!$P$18/100))</f>
        <v>667700</v>
      </c>
      <c r="AD51" s="11">
        <f>AC51+(AC51*(Kalkulator!$P$18/100))</f>
        <v>667700</v>
      </c>
      <c r="AE51" s="11">
        <f>AD51+(AD51*(Kalkulator!$P$18/100))</f>
        <v>667700</v>
      </c>
      <c r="AF51" s="11">
        <f>AE51+(AE51*(Kalkulator!$P$18/100))</f>
        <v>667700</v>
      </c>
      <c r="AG51" s="11">
        <f>AF51+(AF51*(Kalkulator!$P$18/100))</f>
        <v>667700</v>
      </c>
      <c r="AH51" s="11">
        <f>AG51+(AG51*(Kalkulator!$P$18/100))</f>
        <v>667700</v>
      </c>
      <c r="AI51" s="11">
        <f>AH51+(AH51*(Kalkulator!$P$18/100))</f>
        <v>667700</v>
      </c>
      <c r="AJ51" s="11">
        <f>AI51+(AI51*(Kalkulator!$P$18/100))</f>
        <v>667700</v>
      </c>
      <c r="AK51" s="11">
        <f>AJ51+(AJ51*(Kalkulator!$P$18/100))</f>
        <v>667700</v>
      </c>
      <c r="AL51" s="11">
        <f>AK51+(AK51*(Kalkulator!$P$18/100))</f>
        <v>667700</v>
      </c>
      <c r="AM51" s="11">
        <f>AL51+(AL51*(Kalkulator!$P$18/100))</f>
        <v>667700</v>
      </c>
      <c r="AN51" s="11">
        <f>AM51+(AM51*(Kalkulator!$P$18/100))</f>
        <v>667700</v>
      </c>
      <c r="AO51" s="11">
        <f>AN51+(AN51*(Kalkulator!$P$18/100))</f>
        <v>667700</v>
      </c>
      <c r="AP51" s="11">
        <f>AO51+(AO51*(Kalkulator!$P$18/100))</f>
        <v>667700</v>
      </c>
      <c r="AQ51" s="11">
        <f>AP51+(AP51*(Kalkulator!$P$18/100))</f>
        <v>667700</v>
      </c>
      <c r="AR51" s="11">
        <f>AQ51+(AQ51*(Kalkulator!$P$18/100))</f>
        <v>667700</v>
      </c>
      <c r="AS51" s="11">
        <f>AR51+(AR51*(Kalkulator!$P$18/100))</f>
        <v>667700</v>
      </c>
      <c r="AT51" s="11">
        <f>AS51+(AS51*(Kalkulator!$P$18/100))</f>
        <v>667700</v>
      </c>
      <c r="AU51" s="11">
        <f>AT51+(AT51*(Kalkulator!$P$18/100))</f>
        <v>667700</v>
      </c>
      <c r="AV51" s="11">
        <f>AU51+(AU51*(Kalkulator!$P$18/100))</f>
        <v>667700</v>
      </c>
      <c r="AW51" s="11">
        <f>AV51+(AV51*(Kalkulator!$P$18/100))</f>
        <v>667700</v>
      </c>
      <c r="AX51" s="11">
        <f>AW51+(AW51*(Kalkulator!$P$18/100))</f>
        <v>667700</v>
      </c>
      <c r="AY51" s="11">
        <f>AX51+(AX51*(Kalkulator!$P$18/100))</f>
        <v>667700</v>
      </c>
      <c r="AZ51" s="11">
        <f>AY51+(AY51*(Kalkulator!$P$18/100))</f>
        <v>667700</v>
      </c>
      <c r="BA51" s="11">
        <f>AZ51+(AZ51*(Kalkulator!$P$18/100))</f>
        <v>667700</v>
      </c>
      <c r="BB51" s="11">
        <f>BA51+(BA51*(Kalkulator!$P$18/100))</f>
        <v>667700</v>
      </c>
      <c r="BC51" s="11">
        <f>BB51+(BB51*(Kalkulator!$P$18/100))</f>
        <v>667700</v>
      </c>
      <c r="BD51" s="11">
        <f>BC51+(BC51*(Kalkulator!$P$18/100))</f>
        <v>667700</v>
      </c>
      <c r="BE51" s="11">
        <f>BD51+(BD51*(Kalkulator!$P$18/100))</f>
        <v>667700</v>
      </c>
      <c r="BF51" s="11">
        <f>BE51+(BE51*(Kalkulator!$P$18/100))</f>
        <v>667700</v>
      </c>
      <c r="BG51" s="11">
        <f>BF51+(BF51*(Kalkulator!$P$18/100))</f>
        <v>667700</v>
      </c>
      <c r="BH51" s="11">
        <f>BG51+(BG51*(Kalkulator!$P$18/100))</f>
        <v>667700</v>
      </c>
      <c r="BI51" s="11">
        <f>BH51+(BH51*(Kalkulator!$P$18/100))</f>
        <v>667700</v>
      </c>
      <c r="BJ51" s="11">
        <f>BI51+(BI51*(Kalkulator!$P$18/100))</f>
        <v>667700</v>
      </c>
      <c r="BK51" s="11">
        <f>BJ51+(BJ51*(Kalkulator!$P$18/100))</f>
        <v>667700</v>
      </c>
      <c r="BL51" s="11">
        <f>BK51+(BK51*(Kalkulator!$P$18/100))</f>
        <v>667700</v>
      </c>
      <c r="BM51" s="11">
        <f>BL51+(BL51*(Kalkulator!$P$18/100))</f>
        <v>667700</v>
      </c>
      <c r="BN51" s="11">
        <f>BM51+(BM51*(Kalkulator!$P$18/100))</f>
        <v>667700</v>
      </c>
      <c r="BO51" s="11">
        <f>BN51+(BN51*(Kalkulator!$P$18/100))</f>
        <v>667700</v>
      </c>
      <c r="BP51" s="11">
        <f>BO51+(BO51*(Kalkulator!$P$18/100))</f>
        <v>667700</v>
      </c>
      <c r="BQ51" s="11">
        <f>BP51+(BP51*(Kalkulator!$P$18/100))</f>
        <v>667700</v>
      </c>
      <c r="BR51" s="11">
        <f>BQ51+(BQ51*(Kalkulator!$P$18/100))</f>
        <v>667700</v>
      </c>
      <c r="BS51" s="11">
        <f>BR51+(BR51*(Kalkulator!$P$18/100))</f>
        <v>667700</v>
      </c>
      <c r="BT51" s="11">
        <f>BS51+(BS51*(Kalkulator!$P$18/100))</f>
        <v>667700</v>
      </c>
      <c r="BU51" s="11">
        <f>BT51+(BT51*(Kalkulator!$P$18/100))</f>
        <v>667700</v>
      </c>
      <c r="BV51" s="11">
        <f>BU51+(BU51*(Kalkulator!$P$18/100))</f>
        <v>667700</v>
      </c>
      <c r="BW51" s="11">
        <f>BV51+(BV51*(Kalkulator!$P$18/100))</f>
        <v>667700</v>
      </c>
      <c r="BX51" s="11">
        <f>BW51+(BW51*(Kalkulator!$P$18/100))</f>
        <v>667700</v>
      </c>
      <c r="BY51" s="11">
        <f>BX51+(BX51*(Kalkulator!$P$18/100))</f>
        <v>667700</v>
      </c>
      <c r="BZ51" s="11">
        <f>BY51+(BY51*(Kalkulator!$P$18/100))</f>
        <v>667700</v>
      </c>
      <c r="CA51" s="11">
        <f>BZ51+(BZ51*(Kalkulator!$P$18/100))</f>
        <v>667700</v>
      </c>
      <c r="CB51" s="11">
        <f>CA51+(CA51*(Kalkulator!$P$18/100))</f>
        <v>667700</v>
      </c>
      <c r="CC51" s="11">
        <f>CB51+(CB51*(Kalkulator!$P$18/100))</f>
        <v>667700</v>
      </c>
      <c r="CD51" s="11">
        <f>CC51+(CC51*(Kalkulator!$P$18/100))</f>
        <v>667700</v>
      </c>
      <c r="CE51" s="11">
        <f>CD51+(CD51*(Kalkulator!$P$18/100))</f>
        <v>667700</v>
      </c>
      <c r="CF51" s="11">
        <f>CE51+(CE51*(Kalkulator!$P$18/100))</f>
        <v>667700</v>
      </c>
      <c r="CG51" s="11">
        <f>CF51+(CF51*(Kalkulator!$P$18/100))</f>
        <v>667700</v>
      </c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</row>
    <row r="52" spans="1:147">
      <c r="A52" s="7">
        <v>69</v>
      </c>
      <c r="B52" s="15">
        <v>453500</v>
      </c>
      <c r="C52" s="18">
        <v>463500</v>
      </c>
      <c r="D52" s="15">
        <v>463500</v>
      </c>
      <c r="E52" s="18">
        <v>463500</v>
      </c>
      <c r="F52" s="15">
        <v>470700</v>
      </c>
      <c r="G52" s="18">
        <v>485300</v>
      </c>
      <c r="H52" s="15">
        <v>485300</v>
      </c>
      <c r="I52" s="18">
        <v>497900</v>
      </c>
      <c r="J52" s="15">
        <v>497900</v>
      </c>
      <c r="K52" s="18">
        <v>512600</v>
      </c>
      <c r="L52" s="15">
        <v>519500</v>
      </c>
      <c r="M52" s="18">
        <v>543700</v>
      </c>
      <c r="N52" s="15">
        <v>547400</v>
      </c>
      <c r="O52" s="18">
        <v>558900</v>
      </c>
      <c r="P52" s="15">
        <v>568500</v>
      </c>
      <c r="Q52" s="18">
        <v>583800</v>
      </c>
      <c r="R52" s="15">
        <v>590000</v>
      </c>
      <c r="S52" s="18">
        <v>601700</v>
      </c>
      <c r="T52" s="15">
        <v>602800</v>
      </c>
      <c r="U52" s="18">
        <v>609700</v>
      </c>
      <c r="V52" s="15">
        <v>611700</v>
      </c>
      <c r="W52" s="18">
        <v>619300</v>
      </c>
      <c r="X52" s="15">
        <v>627700</v>
      </c>
      <c r="Y52" s="18">
        <v>630500</v>
      </c>
      <c r="Z52" s="15">
        <v>637900</v>
      </c>
      <c r="AA52" s="18">
        <v>648700</v>
      </c>
      <c r="AB52" s="15">
        <v>679700</v>
      </c>
      <c r="AC52" s="11">
        <f>AB52+(AB52*(Kalkulator!$P$18/100))</f>
        <v>679700</v>
      </c>
      <c r="AD52" s="11">
        <f>AC52+(AC52*(Kalkulator!$P$18/100))</f>
        <v>679700</v>
      </c>
      <c r="AE52" s="11">
        <f>AD52+(AD52*(Kalkulator!$P$18/100))</f>
        <v>679700</v>
      </c>
      <c r="AF52" s="11">
        <f>AE52+(AE52*(Kalkulator!$P$18/100))</f>
        <v>679700</v>
      </c>
      <c r="AG52" s="11">
        <f>AF52+(AF52*(Kalkulator!$P$18/100))</f>
        <v>679700</v>
      </c>
      <c r="AH52" s="11">
        <f>AG52+(AG52*(Kalkulator!$P$18/100))</f>
        <v>679700</v>
      </c>
      <c r="AI52" s="11">
        <f>AH52+(AH52*(Kalkulator!$P$18/100))</f>
        <v>679700</v>
      </c>
      <c r="AJ52" s="11">
        <f>AI52+(AI52*(Kalkulator!$P$18/100))</f>
        <v>679700</v>
      </c>
      <c r="AK52" s="11">
        <f>AJ52+(AJ52*(Kalkulator!$P$18/100))</f>
        <v>679700</v>
      </c>
      <c r="AL52" s="11">
        <f>AK52+(AK52*(Kalkulator!$P$18/100))</f>
        <v>679700</v>
      </c>
      <c r="AM52" s="11">
        <f>AL52+(AL52*(Kalkulator!$P$18/100))</f>
        <v>679700</v>
      </c>
      <c r="AN52" s="11">
        <f>AM52+(AM52*(Kalkulator!$P$18/100))</f>
        <v>679700</v>
      </c>
      <c r="AO52" s="11">
        <f>AN52+(AN52*(Kalkulator!$P$18/100))</f>
        <v>679700</v>
      </c>
      <c r="AP52" s="11">
        <f>AO52+(AO52*(Kalkulator!$P$18/100))</f>
        <v>679700</v>
      </c>
      <c r="AQ52" s="11">
        <f>AP52+(AP52*(Kalkulator!$P$18/100))</f>
        <v>679700</v>
      </c>
      <c r="AR52" s="11">
        <f>AQ52+(AQ52*(Kalkulator!$P$18/100))</f>
        <v>679700</v>
      </c>
      <c r="AS52" s="11">
        <f>AR52+(AR52*(Kalkulator!$P$18/100))</f>
        <v>679700</v>
      </c>
      <c r="AT52" s="11">
        <f>AS52+(AS52*(Kalkulator!$P$18/100))</f>
        <v>679700</v>
      </c>
      <c r="AU52" s="11">
        <f>AT52+(AT52*(Kalkulator!$P$18/100))</f>
        <v>679700</v>
      </c>
      <c r="AV52" s="11">
        <f>AU52+(AU52*(Kalkulator!$P$18/100))</f>
        <v>679700</v>
      </c>
      <c r="AW52" s="11">
        <f>AV52+(AV52*(Kalkulator!$P$18/100))</f>
        <v>679700</v>
      </c>
      <c r="AX52" s="11">
        <f>AW52+(AW52*(Kalkulator!$P$18/100))</f>
        <v>679700</v>
      </c>
      <c r="AY52" s="11">
        <f>AX52+(AX52*(Kalkulator!$P$18/100))</f>
        <v>679700</v>
      </c>
      <c r="AZ52" s="11">
        <f>AY52+(AY52*(Kalkulator!$P$18/100))</f>
        <v>679700</v>
      </c>
      <c r="BA52" s="11">
        <f>AZ52+(AZ52*(Kalkulator!$P$18/100))</f>
        <v>679700</v>
      </c>
      <c r="BB52" s="11">
        <f>BA52+(BA52*(Kalkulator!$P$18/100))</f>
        <v>679700</v>
      </c>
      <c r="BC52" s="11">
        <f>BB52+(BB52*(Kalkulator!$P$18/100))</f>
        <v>679700</v>
      </c>
      <c r="BD52" s="11">
        <f>BC52+(BC52*(Kalkulator!$P$18/100))</f>
        <v>679700</v>
      </c>
      <c r="BE52" s="11">
        <f>BD52+(BD52*(Kalkulator!$P$18/100))</f>
        <v>679700</v>
      </c>
      <c r="BF52" s="11">
        <f>BE52+(BE52*(Kalkulator!$P$18/100))</f>
        <v>679700</v>
      </c>
      <c r="BG52" s="11">
        <f>BF52+(BF52*(Kalkulator!$P$18/100))</f>
        <v>679700</v>
      </c>
      <c r="BH52" s="11">
        <f>BG52+(BG52*(Kalkulator!$P$18/100))</f>
        <v>679700</v>
      </c>
      <c r="BI52" s="11">
        <f>BH52+(BH52*(Kalkulator!$P$18/100))</f>
        <v>679700</v>
      </c>
      <c r="BJ52" s="11">
        <f>BI52+(BI52*(Kalkulator!$P$18/100))</f>
        <v>679700</v>
      </c>
      <c r="BK52" s="11">
        <f>BJ52+(BJ52*(Kalkulator!$P$18/100))</f>
        <v>679700</v>
      </c>
      <c r="BL52" s="11">
        <f>BK52+(BK52*(Kalkulator!$P$18/100))</f>
        <v>679700</v>
      </c>
      <c r="BM52" s="11">
        <f>BL52+(BL52*(Kalkulator!$P$18/100))</f>
        <v>679700</v>
      </c>
      <c r="BN52" s="11">
        <f>BM52+(BM52*(Kalkulator!$P$18/100))</f>
        <v>679700</v>
      </c>
      <c r="BO52" s="11">
        <f>BN52+(BN52*(Kalkulator!$P$18/100))</f>
        <v>679700</v>
      </c>
      <c r="BP52" s="11">
        <f>BO52+(BO52*(Kalkulator!$P$18/100))</f>
        <v>679700</v>
      </c>
      <c r="BQ52" s="11">
        <f>BP52+(BP52*(Kalkulator!$P$18/100))</f>
        <v>679700</v>
      </c>
      <c r="BR52" s="11">
        <f>BQ52+(BQ52*(Kalkulator!$P$18/100))</f>
        <v>679700</v>
      </c>
      <c r="BS52" s="11">
        <f>BR52+(BR52*(Kalkulator!$P$18/100))</f>
        <v>679700</v>
      </c>
      <c r="BT52" s="11">
        <f>BS52+(BS52*(Kalkulator!$P$18/100))</f>
        <v>679700</v>
      </c>
      <c r="BU52" s="11">
        <f>BT52+(BT52*(Kalkulator!$P$18/100))</f>
        <v>679700</v>
      </c>
      <c r="BV52" s="11">
        <f>BU52+(BU52*(Kalkulator!$P$18/100))</f>
        <v>679700</v>
      </c>
      <c r="BW52" s="11">
        <f>BV52+(BV52*(Kalkulator!$P$18/100))</f>
        <v>679700</v>
      </c>
      <c r="BX52" s="11">
        <f>BW52+(BW52*(Kalkulator!$P$18/100))</f>
        <v>679700</v>
      </c>
      <c r="BY52" s="11">
        <f>BX52+(BX52*(Kalkulator!$P$18/100))</f>
        <v>679700</v>
      </c>
      <c r="BZ52" s="11">
        <f>BY52+(BY52*(Kalkulator!$P$18/100))</f>
        <v>679700</v>
      </c>
      <c r="CA52" s="11">
        <f>BZ52+(BZ52*(Kalkulator!$P$18/100))</f>
        <v>679700</v>
      </c>
      <c r="CB52" s="11">
        <f>CA52+(CA52*(Kalkulator!$P$18/100))</f>
        <v>679700</v>
      </c>
      <c r="CC52" s="11">
        <f>CB52+(CB52*(Kalkulator!$P$18/100))</f>
        <v>679700</v>
      </c>
      <c r="CD52" s="11">
        <f>CC52+(CC52*(Kalkulator!$P$18/100))</f>
        <v>679700</v>
      </c>
      <c r="CE52" s="11">
        <f>CD52+(CD52*(Kalkulator!$P$18/100))</f>
        <v>679700</v>
      </c>
      <c r="CF52" s="11">
        <f>CE52+(CE52*(Kalkulator!$P$18/100))</f>
        <v>679700</v>
      </c>
      <c r="CG52" s="11">
        <f>CF52+(CF52*(Kalkulator!$P$18/100))</f>
        <v>679700</v>
      </c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</row>
    <row r="53" spans="1:147">
      <c r="A53" s="7">
        <v>70</v>
      </c>
      <c r="B53" s="15">
        <v>462500</v>
      </c>
      <c r="C53" s="18">
        <v>472500</v>
      </c>
      <c r="D53" s="15">
        <v>472500</v>
      </c>
      <c r="E53" s="18">
        <v>472500</v>
      </c>
      <c r="F53" s="15">
        <v>479700</v>
      </c>
      <c r="G53" s="18">
        <v>494600</v>
      </c>
      <c r="H53" s="15">
        <v>494600</v>
      </c>
      <c r="I53" s="18">
        <v>507500</v>
      </c>
      <c r="J53" s="15">
        <v>507500</v>
      </c>
      <c r="K53" s="18">
        <v>522500</v>
      </c>
      <c r="L53" s="15">
        <v>529600</v>
      </c>
      <c r="M53" s="18">
        <v>554200</v>
      </c>
      <c r="N53" s="15">
        <v>558000</v>
      </c>
      <c r="O53" s="18">
        <v>569800</v>
      </c>
      <c r="P53" s="15">
        <v>579600</v>
      </c>
      <c r="Q53" s="18">
        <v>595200</v>
      </c>
      <c r="R53" s="15">
        <v>601600</v>
      </c>
      <c r="S53" s="18">
        <v>613500</v>
      </c>
      <c r="T53" s="15">
        <v>614700</v>
      </c>
      <c r="U53" s="18">
        <v>621800</v>
      </c>
      <c r="V53" s="15">
        <v>623900</v>
      </c>
      <c r="W53" s="18">
        <v>631700</v>
      </c>
      <c r="X53" s="15">
        <v>640200</v>
      </c>
      <c r="Y53" s="18">
        <v>643000</v>
      </c>
      <c r="Z53" s="15">
        <v>650300</v>
      </c>
      <c r="AA53" s="18">
        <v>661400</v>
      </c>
      <c r="AB53" s="15">
        <v>692400</v>
      </c>
      <c r="AC53" s="11">
        <f>AB53+(AB53*(Kalkulator!$P$18/100))</f>
        <v>692400</v>
      </c>
      <c r="AD53" s="11">
        <f>AC53+(AC53*(Kalkulator!$P$18/100))</f>
        <v>692400</v>
      </c>
      <c r="AE53" s="11">
        <f>AD53+(AD53*(Kalkulator!$P$18/100))</f>
        <v>692400</v>
      </c>
      <c r="AF53" s="11">
        <f>AE53+(AE53*(Kalkulator!$P$18/100))</f>
        <v>692400</v>
      </c>
      <c r="AG53" s="11">
        <f>AF53+(AF53*(Kalkulator!$P$18/100))</f>
        <v>692400</v>
      </c>
      <c r="AH53" s="11">
        <f>AG53+(AG53*(Kalkulator!$P$18/100))</f>
        <v>692400</v>
      </c>
      <c r="AI53" s="11">
        <f>AH53+(AH53*(Kalkulator!$P$18/100))</f>
        <v>692400</v>
      </c>
      <c r="AJ53" s="11">
        <f>AI53+(AI53*(Kalkulator!$P$18/100))</f>
        <v>692400</v>
      </c>
      <c r="AK53" s="11">
        <f>AJ53+(AJ53*(Kalkulator!$P$18/100))</f>
        <v>692400</v>
      </c>
      <c r="AL53" s="11">
        <f>AK53+(AK53*(Kalkulator!$P$18/100))</f>
        <v>692400</v>
      </c>
      <c r="AM53" s="11">
        <f>AL53+(AL53*(Kalkulator!$P$18/100))</f>
        <v>692400</v>
      </c>
      <c r="AN53" s="11">
        <f>AM53+(AM53*(Kalkulator!$P$18/100))</f>
        <v>692400</v>
      </c>
      <c r="AO53" s="11">
        <f>AN53+(AN53*(Kalkulator!$P$18/100))</f>
        <v>692400</v>
      </c>
      <c r="AP53" s="11">
        <f>AO53+(AO53*(Kalkulator!$P$18/100))</f>
        <v>692400</v>
      </c>
      <c r="AQ53" s="11">
        <f>AP53+(AP53*(Kalkulator!$P$18/100))</f>
        <v>692400</v>
      </c>
      <c r="AR53" s="11">
        <f>AQ53+(AQ53*(Kalkulator!$P$18/100))</f>
        <v>692400</v>
      </c>
      <c r="AS53" s="11">
        <f>AR53+(AR53*(Kalkulator!$P$18/100))</f>
        <v>692400</v>
      </c>
      <c r="AT53" s="11">
        <f>AS53+(AS53*(Kalkulator!$P$18/100))</f>
        <v>692400</v>
      </c>
      <c r="AU53" s="11">
        <f>AT53+(AT53*(Kalkulator!$P$18/100))</f>
        <v>692400</v>
      </c>
      <c r="AV53" s="11">
        <f>AU53+(AU53*(Kalkulator!$P$18/100))</f>
        <v>692400</v>
      </c>
      <c r="AW53" s="11">
        <f>AV53+(AV53*(Kalkulator!$P$18/100))</f>
        <v>692400</v>
      </c>
      <c r="AX53" s="11">
        <f>AW53+(AW53*(Kalkulator!$P$18/100))</f>
        <v>692400</v>
      </c>
      <c r="AY53" s="11">
        <f>AX53+(AX53*(Kalkulator!$P$18/100))</f>
        <v>692400</v>
      </c>
      <c r="AZ53" s="11">
        <f>AY53+(AY53*(Kalkulator!$P$18/100))</f>
        <v>692400</v>
      </c>
      <c r="BA53" s="11">
        <f>AZ53+(AZ53*(Kalkulator!$P$18/100))</f>
        <v>692400</v>
      </c>
      <c r="BB53" s="11">
        <f>BA53+(BA53*(Kalkulator!$P$18/100))</f>
        <v>692400</v>
      </c>
      <c r="BC53" s="11">
        <f>BB53+(BB53*(Kalkulator!$P$18/100))</f>
        <v>692400</v>
      </c>
      <c r="BD53" s="11">
        <f>BC53+(BC53*(Kalkulator!$P$18/100))</f>
        <v>692400</v>
      </c>
      <c r="BE53" s="11">
        <f>BD53+(BD53*(Kalkulator!$P$18/100))</f>
        <v>692400</v>
      </c>
      <c r="BF53" s="11">
        <f>BE53+(BE53*(Kalkulator!$P$18/100))</f>
        <v>692400</v>
      </c>
      <c r="BG53" s="11">
        <f>BF53+(BF53*(Kalkulator!$P$18/100))</f>
        <v>692400</v>
      </c>
      <c r="BH53" s="11">
        <f>BG53+(BG53*(Kalkulator!$P$18/100))</f>
        <v>692400</v>
      </c>
      <c r="BI53" s="11">
        <f>BH53+(BH53*(Kalkulator!$P$18/100))</f>
        <v>692400</v>
      </c>
      <c r="BJ53" s="11">
        <f>BI53+(BI53*(Kalkulator!$P$18/100))</f>
        <v>692400</v>
      </c>
      <c r="BK53" s="11">
        <f>BJ53+(BJ53*(Kalkulator!$P$18/100))</f>
        <v>692400</v>
      </c>
      <c r="BL53" s="11">
        <f>BK53+(BK53*(Kalkulator!$P$18/100))</f>
        <v>692400</v>
      </c>
      <c r="BM53" s="11">
        <f>BL53+(BL53*(Kalkulator!$P$18/100))</f>
        <v>692400</v>
      </c>
      <c r="BN53" s="11">
        <f>BM53+(BM53*(Kalkulator!$P$18/100))</f>
        <v>692400</v>
      </c>
      <c r="BO53" s="11">
        <f>BN53+(BN53*(Kalkulator!$P$18/100))</f>
        <v>692400</v>
      </c>
      <c r="BP53" s="11">
        <f>BO53+(BO53*(Kalkulator!$P$18/100))</f>
        <v>692400</v>
      </c>
      <c r="BQ53" s="11">
        <f>BP53+(BP53*(Kalkulator!$P$18/100))</f>
        <v>692400</v>
      </c>
      <c r="BR53" s="11">
        <f>BQ53+(BQ53*(Kalkulator!$P$18/100))</f>
        <v>692400</v>
      </c>
      <c r="BS53" s="11">
        <f>BR53+(BR53*(Kalkulator!$P$18/100))</f>
        <v>692400</v>
      </c>
      <c r="BT53" s="11">
        <f>BS53+(BS53*(Kalkulator!$P$18/100))</f>
        <v>692400</v>
      </c>
      <c r="BU53" s="11">
        <f>BT53+(BT53*(Kalkulator!$P$18/100))</f>
        <v>692400</v>
      </c>
      <c r="BV53" s="11">
        <f>BU53+(BU53*(Kalkulator!$P$18/100))</f>
        <v>692400</v>
      </c>
      <c r="BW53" s="11">
        <f>BV53+(BV53*(Kalkulator!$P$18/100))</f>
        <v>692400</v>
      </c>
      <c r="BX53" s="11">
        <f>BW53+(BW53*(Kalkulator!$P$18/100))</f>
        <v>692400</v>
      </c>
      <c r="BY53" s="11">
        <f>BX53+(BX53*(Kalkulator!$P$18/100))</f>
        <v>692400</v>
      </c>
      <c r="BZ53" s="11">
        <f>BY53+(BY53*(Kalkulator!$P$18/100))</f>
        <v>692400</v>
      </c>
      <c r="CA53" s="11">
        <f>BZ53+(BZ53*(Kalkulator!$P$18/100))</f>
        <v>692400</v>
      </c>
      <c r="CB53" s="11">
        <f>CA53+(CA53*(Kalkulator!$P$18/100))</f>
        <v>692400</v>
      </c>
      <c r="CC53" s="11">
        <f>CB53+(CB53*(Kalkulator!$P$18/100))</f>
        <v>692400</v>
      </c>
      <c r="CD53" s="11">
        <f>CC53+(CC53*(Kalkulator!$P$18/100))</f>
        <v>692400</v>
      </c>
      <c r="CE53" s="11">
        <f>CD53+(CD53*(Kalkulator!$P$18/100))</f>
        <v>692400</v>
      </c>
      <c r="CF53" s="11">
        <f>CE53+(CE53*(Kalkulator!$P$18/100))</f>
        <v>692400</v>
      </c>
      <c r="CG53" s="11">
        <f>CF53+(CF53*(Kalkulator!$P$18/100))</f>
        <v>692400</v>
      </c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</row>
    <row r="54" spans="1:147">
      <c r="A54" s="7">
        <v>71</v>
      </c>
      <c r="B54" s="19" t="s">
        <v>6</v>
      </c>
      <c r="C54" s="18">
        <v>485000</v>
      </c>
      <c r="D54" s="15">
        <v>485000</v>
      </c>
      <c r="E54" s="18">
        <v>485000</v>
      </c>
      <c r="F54" s="15">
        <v>492200</v>
      </c>
      <c r="G54" s="18">
        <v>507000</v>
      </c>
      <c r="H54" s="15">
        <v>507000</v>
      </c>
      <c r="I54" s="18">
        <v>519900</v>
      </c>
      <c r="J54" s="15">
        <v>519900</v>
      </c>
      <c r="K54" s="18">
        <v>535200</v>
      </c>
      <c r="L54" s="15">
        <v>542400</v>
      </c>
      <c r="M54" s="18">
        <v>567600</v>
      </c>
      <c r="N54" s="15">
        <v>571500</v>
      </c>
      <c r="O54" s="18">
        <v>583500</v>
      </c>
      <c r="P54" s="15">
        <v>593500</v>
      </c>
      <c r="Q54" s="18">
        <v>609500</v>
      </c>
      <c r="R54" s="15">
        <v>616000</v>
      </c>
      <c r="S54" s="18">
        <v>628200</v>
      </c>
      <c r="T54" s="15">
        <v>629400</v>
      </c>
      <c r="U54" s="18">
        <v>636600</v>
      </c>
      <c r="V54" s="15">
        <v>638700</v>
      </c>
      <c r="W54" s="18">
        <v>646700</v>
      </c>
      <c r="X54" s="15">
        <v>655400</v>
      </c>
      <c r="Y54" s="18">
        <v>658300</v>
      </c>
      <c r="Z54" s="15">
        <v>665700</v>
      </c>
      <c r="AA54" s="18">
        <v>677000</v>
      </c>
      <c r="AB54" s="15">
        <v>708000</v>
      </c>
      <c r="AC54" s="11">
        <f>AB54+(AB54*(Kalkulator!$P$18/100))</f>
        <v>708000</v>
      </c>
      <c r="AD54" s="11">
        <f>AC54+(AC54*(Kalkulator!$P$18/100))</f>
        <v>708000</v>
      </c>
      <c r="AE54" s="11">
        <f>AD54+(AD54*(Kalkulator!$P$18/100))</f>
        <v>708000</v>
      </c>
      <c r="AF54" s="11">
        <f>AE54+(AE54*(Kalkulator!$P$18/100))</f>
        <v>708000</v>
      </c>
      <c r="AG54" s="11">
        <f>AF54+(AF54*(Kalkulator!$P$18/100))</f>
        <v>708000</v>
      </c>
      <c r="AH54" s="11">
        <f>AG54+(AG54*(Kalkulator!$P$18/100))</f>
        <v>708000</v>
      </c>
      <c r="AI54" s="11">
        <f>AH54+(AH54*(Kalkulator!$P$18/100))</f>
        <v>708000</v>
      </c>
      <c r="AJ54" s="11">
        <f>AI54+(AI54*(Kalkulator!$P$18/100))</f>
        <v>708000</v>
      </c>
      <c r="AK54" s="11">
        <f>AJ54+(AJ54*(Kalkulator!$P$18/100))</f>
        <v>708000</v>
      </c>
      <c r="AL54" s="11">
        <f>AK54+(AK54*(Kalkulator!$P$18/100))</f>
        <v>708000</v>
      </c>
      <c r="AM54" s="11">
        <f>AL54+(AL54*(Kalkulator!$P$18/100))</f>
        <v>708000</v>
      </c>
      <c r="AN54" s="11">
        <f>AM54+(AM54*(Kalkulator!$P$18/100))</f>
        <v>708000</v>
      </c>
      <c r="AO54" s="11">
        <f>AN54+(AN54*(Kalkulator!$P$18/100))</f>
        <v>708000</v>
      </c>
      <c r="AP54" s="11">
        <f>AO54+(AO54*(Kalkulator!$P$18/100))</f>
        <v>708000</v>
      </c>
      <c r="AQ54" s="11">
        <f>AP54+(AP54*(Kalkulator!$P$18/100))</f>
        <v>708000</v>
      </c>
      <c r="AR54" s="11">
        <f>AQ54+(AQ54*(Kalkulator!$P$18/100))</f>
        <v>708000</v>
      </c>
      <c r="AS54" s="11">
        <f>AR54+(AR54*(Kalkulator!$P$18/100))</f>
        <v>708000</v>
      </c>
      <c r="AT54" s="11">
        <f>AS54+(AS54*(Kalkulator!$P$18/100))</f>
        <v>708000</v>
      </c>
      <c r="AU54" s="11">
        <f>AT54+(AT54*(Kalkulator!$P$18/100))</f>
        <v>708000</v>
      </c>
      <c r="AV54" s="11">
        <f>AU54+(AU54*(Kalkulator!$P$18/100))</f>
        <v>708000</v>
      </c>
      <c r="AW54" s="11">
        <f>AV54+(AV54*(Kalkulator!$P$18/100))</f>
        <v>708000</v>
      </c>
      <c r="AX54" s="11">
        <f>AW54+(AW54*(Kalkulator!$P$18/100))</f>
        <v>708000</v>
      </c>
      <c r="AY54" s="11">
        <f>AX54+(AX54*(Kalkulator!$P$18/100))</f>
        <v>708000</v>
      </c>
      <c r="AZ54" s="11">
        <f>AY54+(AY54*(Kalkulator!$P$18/100))</f>
        <v>708000</v>
      </c>
      <c r="BA54" s="11">
        <f>AZ54+(AZ54*(Kalkulator!$P$18/100))</f>
        <v>708000</v>
      </c>
      <c r="BB54" s="11">
        <f>BA54+(BA54*(Kalkulator!$P$18/100))</f>
        <v>708000</v>
      </c>
      <c r="BC54" s="11">
        <f>BB54+(BB54*(Kalkulator!$P$18/100))</f>
        <v>708000</v>
      </c>
      <c r="BD54" s="11">
        <f>BC54+(BC54*(Kalkulator!$P$18/100))</f>
        <v>708000</v>
      </c>
      <c r="BE54" s="11">
        <f>BD54+(BD54*(Kalkulator!$P$18/100))</f>
        <v>708000</v>
      </c>
      <c r="BF54" s="11">
        <f>BE54+(BE54*(Kalkulator!$P$18/100))</f>
        <v>708000</v>
      </c>
      <c r="BG54" s="11">
        <f>BF54+(BF54*(Kalkulator!$P$18/100))</f>
        <v>708000</v>
      </c>
      <c r="BH54" s="11">
        <f>BG54+(BG54*(Kalkulator!$P$18/100))</f>
        <v>708000</v>
      </c>
      <c r="BI54" s="11">
        <f>BH54+(BH54*(Kalkulator!$P$18/100))</f>
        <v>708000</v>
      </c>
      <c r="BJ54" s="11">
        <f>BI54+(BI54*(Kalkulator!$P$18/100))</f>
        <v>708000</v>
      </c>
      <c r="BK54" s="11">
        <f>BJ54+(BJ54*(Kalkulator!$P$18/100))</f>
        <v>708000</v>
      </c>
      <c r="BL54" s="11">
        <f>BK54+(BK54*(Kalkulator!$P$18/100))</f>
        <v>708000</v>
      </c>
      <c r="BM54" s="11">
        <f>BL54+(BL54*(Kalkulator!$P$18/100))</f>
        <v>708000</v>
      </c>
      <c r="BN54" s="11">
        <f>BM54+(BM54*(Kalkulator!$P$18/100))</f>
        <v>708000</v>
      </c>
      <c r="BO54" s="11">
        <f>BN54+(BN54*(Kalkulator!$P$18/100))</f>
        <v>708000</v>
      </c>
      <c r="BP54" s="11">
        <f>BO54+(BO54*(Kalkulator!$P$18/100))</f>
        <v>708000</v>
      </c>
      <c r="BQ54" s="11">
        <f>BP54+(BP54*(Kalkulator!$P$18/100))</f>
        <v>708000</v>
      </c>
      <c r="BR54" s="11">
        <f>BQ54+(BQ54*(Kalkulator!$P$18/100))</f>
        <v>708000</v>
      </c>
      <c r="BS54" s="11">
        <f>BR54+(BR54*(Kalkulator!$P$18/100))</f>
        <v>708000</v>
      </c>
      <c r="BT54" s="11">
        <f>BS54+(BS54*(Kalkulator!$P$18/100))</f>
        <v>708000</v>
      </c>
      <c r="BU54" s="11">
        <f>BT54+(BT54*(Kalkulator!$P$18/100))</f>
        <v>708000</v>
      </c>
      <c r="BV54" s="11">
        <f>BU54+(BU54*(Kalkulator!$P$18/100))</f>
        <v>708000</v>
      </c>
      <c r="BW54" s="11">
        <f>BV54+(BV54*(Kalkulator!$P$18/100))</f>
        <v>708000</v>
      </c>
      <c r="BX54" s="11">
        <f>BW54+(BW54*(Kalkulator!$P$18/100))</f>
        <v>708000</v>
      </c>
      <c r="BY54" s="11">
        <f>BX54+(BX54*(Kalkulator!$P$18/100))</f>
        <v>708000</v>
      </c>
      <c r="BZ54" s="11">
        <f>BY54+(BY54*(Kalkulator!$P$18/100))</f>
        <v>708000</v>
      </c>
      <c r="CA54" s="11">
        <f>BZ54+(BZ54*(Kalkulator!$P$18/100))</f>
        <v>708000</v>
      </c>
      <c r="CB54" s="11">
        <f>CA54+(CA54*(Kalkulator!$P$18/100))</f>
        <v>708000</v>
      </c>
      <c r="CC54" s="11">
        <f>CB54+(CB54*(Kalkulator!$P$18/100))</f>
        <v>708000</v>
      </c>
      <c r="CD54" s="11">
        <f>CC54+(CC54*(Kalkulator!$P$18/100))</f>
        <v>708000</v>
      </c>
      <c r="CE54" s="11">
        <f>CD54+(CD54*(Kalkulator!$P$18/100))</f>
        <v>708000</v>
      </c>
      <c r="CF54" s="11">
        <f>CE54+(CE54*(Kalkulator!$P$18/100))</f>
        <v>708000</v>
      </c>
      <c r="CG54" s="11">
        <f>CF54+(CF54*(Kalkulator!$P$18/100))</f>
        <v>708000</v>
      </c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</row>
    <row r="55" spans="1:147">
      <c r="A55" s="7">
        <v>72</v>
      </c>
      <c r="B55" s="19" t="s">
        <v>6</v>
      </c>
      <c r="C55" s="18">
        <v>494500</v>
      </c>
      <c r="D55" s="15">
        <v>494500</v>
      </c>
      <c r="E55" s="18">
        <v>494500</v>
      </c>
      <c r="F55" s="15">
        <v>501700</v>
      </c>
      <c r="G55" s="18">
        <v>516200</v>
      </c>
      <c r="H55" s="15">
        <v>516200</v>
      </c>
      <c r="I55" s="18">
        <v>529100</v>
      </c>
      <c r="J55" s="15">
        <v>529100</v>
      </c>
      <c r="K55" s="18">
        <v>544700</v>
      </c>
      <c r="L55" s="15">
        <v>552100</v>
      </c>
      <c r="M55" s="18">
        <v>577800</v>
      </c>
      <c r="N55" s="15">
        <v>581700</v>
      </c>
      <c r="O55" s="18">
        <v>594000</v>
      </c>
      <c r="P55" s="15">
        <v>604200</v>
      </c>
      <c r="Q55" s="18">
        <v>620500</v>
      </c>
      <c r="R55" s="15">
        <v>627100</v>
      </c>
      <c r="S55" s="18">
        <v>639500</v>
      </c>
      <c r="T55" s="15">
        <v>640700</v>
      </c>
      <c r="U55" s="18">
        <v>648100</v>
      </c>
      <c r="V55" s="15">
        <v>650200</v>
      </c>
      <c r="W55" s="18">
        <v>658300</v>
      </c>
      <c r="X55" s="15">
        <v>667200</v>
      </c>
      <c r="Y55" s="18">
        <v>670100</v>
      </c>
      <c r="Z55" s="15">
        <v>677600</v>
      </c>
      <c r="AA55" s="18">
        <v>689100</v>
      </c>
      <c r="AB55" s="15">
        <v>720100</v>
      </c>
      <c r="AC55" s="11">
        <f>AB55+(AB55*(Kalkulator!$P$18/100))</f>
        <v>720100</v>
      </c>
      <c r="AD55" s="11">
        <f>AC55+(AC55*(Kalkulator!$P$18/100))</f>
        <v>720100</v>
      </c>
      <c r="AE55" s="11">
        <f>AD55+(AD55*(Kalkulator!$P$18/100))</f>
        <v>720100</v>
      </c>
      <c r="AF55" s="11">
        <f>AE55+(AE55*(Kalkulator!$P$18/100))</f>
        <v>720100</v>
      </c>
      <c r="AG55" s="11">
        <f>AF55+(AF55*(Kalkulator!$P$18/100))</f>
        <v>720100</v>
      </c>
      <c r="AH55" s="11">
        <f>AG55+(AG55*(Kalkulator!$P$18/100))</f>
        <v>720100</v>
      </c>
      <c r="AI55" s="11">
        <f>AH55+(AH55*(Kalkulator!$P$18/100))</f>
        <v>720100</v>
      </c>
      <c r="AJ55" s="11">
        <f>AI55+(AI55*(Kalkulator!$P$18/100))</f>
        <v>720100</v>
      </c>
      <c r="AK55" s="11">
        <f>AJ55+(AJ55*(Kalkulator!$P$18/100))</f>
        <v>720100</v>
      </c>
      <c r="AL55" s="11">
        <f>AK55+(AK55*(Kalkulator!$P$18/100))</f>
        <v>720100</v>
      </c>
      <c r="AM55" s="11">
        <f>AL55+(AL55*(Kalkulator!$P$18/100))</f>
        <v>720100</v>
      </c>
      <c r="AN55" s="11">
        <f>AM55+(AM55*(Kalkulator!$P$18/100))</f>
        <v>720100</v>
      </c>
      <c r="AO55" s="11">
        <f>AN55+(AN55*(Kalkulator!$P$18/100))</f>
        <v>720100</v>
      </c>
      <c r="AP55" s="11">
        <f>AO55+(AO55*(Kalkulator!$P$18/100))</f>
        <v>720100</v>
      </c>
      <c r="AQ55" s="11">
        <f>AP55+(AP55*(Kalkulator!$P$18/100))</f>
        <v>720100</v>
      </c>
      <c r="AR55" s="11">
        <f>AQ55+(AQ55*(Kalkulator!$P$18/100))</f>
        <v>720100</v>
      </c>
      <c r="AS55" s="11">
        <f>AR55+(AR55*(Kalkulator!$P$18/100))</f>
        <v>720100</v>
      </c>
      <c r="AT55" s="11">
        <f>AS55+(AS55*(Kalkulator!$P$18/100))</f>
        <v>720100</v>
      </c>
      <c r="AU55" s="11">
        <f>AT55+(AT55*(Kalkulator!$P$18/100))</f>
        <v>720100</v>
      </c>
      <c r="AV55" s="11">
        <f>AU55+(AU55*(Kalkulator!$P$18/100))</f>
        <v>720100</v>
      </c>
      <c r="AW55" s="11">
        <f>AV55+(AV55*(Kalkulator!$P$18/100))</f>
        <v>720100</v>
      </c>
      <c r="AX55" s="11">
        <f>AW55+(AW55*(Kalkulator!$P$18/100))</f>
        <v>720100</v>
      </c>
      <c r="AY55" s="11">
        <f>AX55+(AX55*(Kalkulator!$P$18/100))</f>
        <v>720100</v>
      </c>
      <c r="AZ55" s="11">
        <f>AY55+(AY55*(Kalkulator!$P$18/100))</f>
        <v>720100</v>
      </c>
      <c r="BA55" s="11">
        <f>AZ55+(AZ55*(Kalkulator!$P$18/100))</f>
        <v>720100</v>
      </c>
      <c r="BB55" s="11">
        <f>BA55+(BA55*(Kalkulator!$P$18/100))</f>
        <v>720100</v>
      </c>
      <c r="BC55" s="11">
        <f>BB55+(BB55*(Kalkulator!$P$18/100))</f>
        <v>720100</v>
      </c>
      <c r="BD55" s="11">
        <f>BC55+(BC55*(Kalkulator!$P$18/100))</f>
        <v>720100</v>
      </c>
      <c r="BE55" s="11">
        <f>BD55+(BD55*(Kalkulator!$P$18/100))</f>
        <v>720100</v>
      </c>
      <c r="BF55" s="11">
        <f>BE55+(BE55*(Kalkulator!$P$18/100))</f>
        <v>720100</v>
      </c>
      <c r="BG55" s="11">
        <f>BF55+(BF55*(Kalkulator!$P$18/100))</f>
        <v>720100</v>
      </c>
      <c r="BH55" s="11">
        <f>BG55+(BG55*(Kalkulator!$P$18/100))</f>
        <v>720100</v>
      </c>
      <c r="BI55" s="11">
        <f>BH55+(BH55*(Kalkulator!$P$18/100))</f>
        <v>720100</v>
      </c>
      <c r="BJ55" s="11">
        <f>BI55+(BI55*(Kalkulator!$P$18/100))</f>
        <v>720100</v>
      </c>
      <c r="BK55" s="11">
        <f>BJ55+(BJ55*(Kalkulator!$P$18/100))</f>
        <v>720100</v>
      </c>
      <c r="BL55" s="11">
        <f>BK55+(BK55*(Kalkulator!$P$18/100))</f>
        <v>720100</v>
      </c>
      <c r="BM55" s="11">
        <f>BL55+(BL55*(Kalkulator!$P$18/100))</f>
        <v>720100</v>
      </c>
      <c r="BN55" s="11">
        <f>BM55+(BM55*(Kalkulator!$P$18/100))</f>
        <v>720100</v>
      </c>
      <c r="BO55" s="11">
        <f>BN55+(BN55*(Kalkulator!$P$18/100))</f>
        <v>720100</v>
      </c>
      <c r="BP55" s="11">
        <f>BO55+(BO55*(Kalkulator!$P$18/100))</f>
        <v>720100</v>
      </c>
      <c r="BQ55" s="11">
        <f>BP55+(BP55*(Kalkulator!$P$18/100))</f>
        <v>720100</v>
      </c>
      <c r="BR55" s="11">
        <f>BQ55+(BQ55*(Kalkulator!$P$18/100))</f>
        <v>720100</v>
      </c>
      <c r="BS55" s="11">
        <f>BR55+(BR55*(Kalkulator!$P$18/100))</f>
        <v>720100</v>
      </c>
      <c r="BT55" s="11">
        <f>BS55+(BS55*(Kalkulator!$P$18/100))</f>
        <v>720100</v>
      </c>
      <c r="BU55" s="11">
        <f>BT55+(BT55*(Kalkulator!$P$18/100))</f>
        <v>720100</v>
      </c>
      <c r="BV55" s="11">
        <f>BU55+(BU55*(Kalkulator!$P$18/100))</f>
        <v>720100</v>
      </c>
      <c r="BW55" s="11">
        <f>BV55+(BV55*(Kalkulator!$P$18/100))</f>
        <v>720100</v>
      </c>
      <c r="BX55" s="11">
        <f>BW55+(BW55*(Kalkulator!$P$18/100))</f>
        <v>720100</v>
      </c>
      <c r="BY55" s="11">
        <f>BX55+(BX55*(Kalkulator!$P$18/100))</f>
        <v>720100</v>
      </c>
      <c r="BZ55" s="11">
        <f>BY55+(BY55*(Kalkulator!$P$18/100))</f>
        <v>720100</v>
      </c>
      <c r="CA55" s="11">
        <f>BZ55+(BZ55*(Kalkulator!$P$18/100))</f>
        <v>720100</v>
      </c>
      <c r="CB55" s="11">
        <f>CA55+(CA55*(Kalkulator!$P$18/100))</f>
        <v>720100</v>
      </c>
      <c r="CC55" s="11">
        <f>CB55+(CB55*(Kalkulator!$P$18/100))</f>
        <v>720100</v>
      </c>
      <c r="CD55" s="11">
        <f>CC55+(CC55*(Kalkulator!$P$18/100))</f>
        <v>720100</v>
      </c>
      <c r="CE55" s="11">
        <f>CD55+(CD55*(Kalkulator!$P$18/100))</f>
        <v>720100</v>
      </c>
      <c r="CF55" s="11">
        <f>CE55+(CE55*(Kalkulator!$P$18/100))</f>
        <v>720100</v>
      </c>
      <c r="CG55" s="11">
        <f>CF55+(CF55*(Kalkulator!$P$18/100))</f>
        <v>720100</v>
      </c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</row>
    <row r="56" spans="1:147">
      <c r="A56" s="7">
        <v>73</v>
      </c>
      <c r="B56" s="19" t="s">
        <v>6</v>
      </c>
      <c r="C56" s="18">
        <v>504000</v>
      </c>
      <c r="D56" s="15">
        <v>504000</v>
      </c>
      <c r="E56" s="18">
        <v>504000</v>
      </c>
      <c r="F56" s="15">
        <v>511200</v>
      </c>
      <c r="G56" s="18">
        <v>525500</v>
      </c>
      <c r="H56" s="15">
        <v>525500</v>
      </c>
      <c r="I56" s="18">
        <v>538400</v>
      </c>
      <c r="J56" s="15">
        <v>538400</v>
      </c>
      <c r="K56" s="18">
        <v>554300</v>
      </c>
      <c r="L56" s="15">
        <v>561800</v>
      </c>
      <c r="M56" s="18">
        <v>587900</v>
      </c>
      <c r="N56" s="15">
        <v>591900</v>
      </c>
      <c r="O56" s="18">
        <v>604400</v>
      </c>
      <c r="P56" s="15">
        <v>614800</v>
      </c>
      <c r="Q56" s="18">
        <v>631400</v>
      </c>
      <c r="R56" s="15">
        <v>638200</v>
      </c>
      <c r="S56" s="18">
        <v>650800</v>
      </c>
      <c r="T56" s="15">
        <v>652000</v>
      </c>
      <c r="U56" s="18">
        <v>659500</v>
      </c>
      <c r="V56" s="15">
        <v>661700</v>
      </c>
      <c r="W56" s="18">
        <v>670000</v>
      </c>
      <c r="X56" s="15">
        <v>679000</v>
      </c>
      <c r="Y56" s="18">
        <v>682000</v>
      </c>
      <c r="Z56" s="15">
        <v>689600</v>
      </c>
      <c r="AA56" s="18">
        <v>701300</v>
      </c>
      <c r="AB56" s="15">
        <v>732300</v>
      </c>
      <c r="AC56" s="11">
        <f>AB56+(AB56*(Kalkulator!$P$18/100))</f>
        <v>732300</v>
      </c>
      <c r="AD56" s="11">
        <f>AC56+(AC56*(Kalkulator!$P$18/100))</f>
        <v>732300</v>
      </c>
      <c r="AE56" s="11">
        <f>AD56+(AD56*(Kalkulator!$P$18/100))</f>
        <v>732300</v>
      </c>
      <c r="AF56" s="11">
        <f>AE56+(AE56*(Kalkulator!$P$18/100))</f>
        <v>732300</v>
      </c>
      <c r="AG56" s="11">
        <f>AF56+(AF56*(Kalkulator!$P$18/100))</f>
        <v>732300</v>
      </c>
      <c r="AH56" s="11">
        <f>AG56+(AG56*(Kalkulator!$P$18/100))</f>
        <v>732300</v>
      </c>
      <c r="AI56" s="11">
        <f>AH56+(AH56*(Kalkulator!$P$18/100))</f>
        <v>732300</v>
      </c>
      <c r="AJ56" s="11">
        <f>AI56+(AI56*(Kalkulator!$P$18/100))</f>
        <v>732300</v>
      </c>
      <c r="AK56" s="11">
        <f>AJ56+(AJ56*(Kalkulator!$P$18/100))</f>
        <v>732300</v>
      </c>
      <c r="AL56" s="11">
        <f>AK56+(AK56*(Kalkulator!$P$18/100))</f>
        <v>732300</v>
      </c>
      <c r="AM56" s="11">
        <f>AL56+(AL56*(Kalkulator!$P$18/100))</f>
        <v>732300</v>
      </c>
      <c r="AN56" s="11">
        <f>AM56+(AM56*(Kalkulator!$P$18/100))</f>
        <v>732300</v>
      </c>
      <c r="AO56" s="11">
        <f>AN56+(AN56*(Kalkulator!$P$18/100))</f>
        <v>732300</v>
      </c>
      <c r="AP56" s="11">
        <f>AO56+(AO56*(Kalkulator!$P$18/100))</f>
        <v>732300</v>
      </c>
      <c r="AQ56" s="11">
        <f>AP56+(AP56*(Kalkulator!$P$18/100))</f>
        <v>732300</v>
      </c>
      <c r="AR56" s="11">
        <f>AQ56+(AQ56*(Kalkulator!$P$18/100))</f>
        <v>732300</v>
      </c>
      <c r="AS56" s="11">
        <f>AR56+(AR56*(Kalkulator!$P$18/100))</f>
        <v>732300</v>
      </c>
      <c r="AT56" s="11">
        <f>AS56+(AS56*(Kalkulator!$P$18/100))</f>
        <v>732300</v>
      </c>
      <c r="AU56" s="11">
        <f>AT56+(AT56*(Kalkulator!$P$18/100))</f>
        <v>732300</v>
      </c>
      <c r="AV56" s="11">
        <f>AU56+(AU56*(Kalkulator!$P$18/100))</f>
        <v>732300</v>
      </c>
      <c r="AW56" s="11">
        <f>AV56+(AV56*(Kalkulator!$P$18/100))</f>
        <v>732300</v>
      </c>
      <c r="AX56" s="11">
        <f>AW56+(AW56*(Kalkulator!$P$18/100))</f>
        <v>732300</v>
      </c>
      <c r="AY56" s="11">
        <f>AX56+(AX56*(Kalkulator!$P$18/100))</f>
        <v>732300</v>
      </c>
      <c r="AZ56" s="11">
        <f>AY56+(AY56*(Kalkulator!$P$18/100))</f>
        <v>732300</v>
      </c>
      <c r="BA56" s="11">
        <f>AZ56+(AZ56*(Kalkulator!$P$18/100))</f>
        <v>732300</v>
      </c>
      <c r="BB56" s="11">
        <f>BA56+(BA56*(Kalkulator!$P$18/100))</f>
        <v>732300</v>
      </c>
      <c r="BC56" s="11">
        <f>BB56+(BB56*(Kalkulator!$P$18/100))</f>
        <v>732300</v>
      </c>
      <c r="BD56" s="11">
        <f>BC56+(BC56*(Kalkulator!$P$18/100))</f>
        <v>732300</v>
      </c>
      <c r="BE56" s="11">
        <f>BD56+(BD56*(Kalkulator!$P$18/100))</f>
        <v>732300</v>
      </c>
      <c r="BF56" s="11">
        <f>BE56+(BE56*(Kalkulator!$P$18/100))</f>
        <v>732300</v>
      </c>
      <c r="BG56" s="11">
        <f>BF56+(BF56*(Kalkulator!$P$18/100))</f>
        <v>732300</v>
      </c>
      <c r="BH56" s="11">
        <f>BG56+(BG56*(Kalkulator!$P$18/100))</f>
        <v>732300</v>
      </c>
      <c r="BI56" s="11">
        <f>BH56+(BH56*(Kalkulator!$P$18/100))</f>
        <v>732300</v>
      </c>
      <c r="BJ56" s="11">
        <f>BI56+(BI56*(Kalkulator!$P$18/100))</f>
        <v>732300</v>
      </c>
      <c r="BK56" s="11">
        <f>BJ56+(BJ56*(Kalkulator!$P$18/100))</f>
        <v>732300</v>
      </c>
      <c r="BL56" s="11">
        <f>BK56+(BK56*(Kalkulator!$P$18/100))</f>
        <v>732300</v>
      </c>
      <c r="BM56" s="11">
        <f>BL56+(BL56*(Kalkulator!$P$18/100))</f>
        <v>732300</v>
      </c>
      <c r="BN56" s="11">
        <f>BM56+(BM56*(Kalkulator!$P$18/100))</f>
        <v>732300</v>
      </c>
      <c r="BO56" s="11">
        <f>BN56+(BN56*(Kalkulator!$P$18/100))</f>
        <v>732300</v>
      </c>
      <c r="BP56" s="11">
        <f>BO56+(BO56*(Kalkulator!$P$18/100))</f>
        <v>732300</v>
      </c>
      <c r="BQ56" s="11">
        <f>BP56+(BP56*(Kalkulator!$P$18/100))</f>
        <v>732300</v>
      </c>
      <c r="BR56" s="11">
        <f>BQ56+(BQ56*(Kalkulator!$P$18/100))</f>
        <v>732300</v>
      </c>
      <c r="BS56" s="11">
        <f>BR56+(BR56*(Kalkulator!$P$18/100))</f>
        <v>732300</v>
      </c>
      <c r="BT56" s="11">
        <f>BS56+(BS56*(Kalkulator!$P$18/100))</f>
        <v>732300</v>
      </c>
      <c r="BU56" s="11">
        <f>BT56+(BT56*(Kalkulator!$P$18/100))</f>
        <v>732300</v>
      </c>
      <c r="BV56" s="11">
        <f>BU56+(BU56*(Kalkulator!$P$18/100))</f>
        <v>732300</v>
      </c>
      <c r="BW56" s="11">
        <f>BV56+(BV56*(Kalkulator!$P$18/100))</f>
        <v>732300</v>
      </c>
      <c r="BX56" s="11">
        <f>BW56+(BW56*(Kalkulator!$P$18/100))</f>
        <v>732300</v>
      </c>
      <c r="BY56" s="11">
        <f>BX56+(BX56*(Kalkulator!$P$18/100))</f>
        <v>732300</v>
      </c>
      <c r="BZ56" s="11">
        <f>BY56+(BY56*(Kalkulator!$P$18/100))</f>
        <v>732300</v>
      </c>
      <c r="CA56" s="11">
        <f>BZ56+(BZ56*(Kalkulator!$P$18/100))</f>
        <v>732300</v>
      </c>
      <c r="CB56" s="11">
        <f>CA56+(CA56*(Kalkulator!$P$18/100))</f>
        <v>732300</v>
      </c>
      <c r="CC56" s="11">
        <f>CB56+(CB56*(Kalkulator!$P$18/100))</f>
        <v>732300</v>
      </c>
      <c r="CD56" s="11">
        <f>CC56+(CC56*(Kalkulator!$P$18/100))</f>
        <v>732300</v>
      </c>
      <c r="CE56" s="11">
        <f>CD56+(CD56*(Kalkulator!$P$18/100))</f>
        <v>732300</v>
      </c>
      <c r="CF56" s="11">
        <f>CE56+(CE56*(Kalkulator!$P$18/100))</f>
        <v>732300</v>
      </c>
      <c r="CG56" s="11">
        <f>CF56+(CF56*(Kalkulator!$P$18/100))</f>
        <v>732300</v>
      </c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</row>
    <row r="57" spans="1:147">
      <c r="A57" s="7">
        <v>74</v>
      </c>
      <c r="B57" s="19" t="s">
        <v>6</v>
      </c>
      <c r="C57" s="18">
        <v>514000</v>
      </c>
      <c r="D57" s="15">
        <v>514000</v>
      </c>
      <c r="E57" s="18">
        <v>514000</v>
      </c>
      <c r="F57" s="15">
        <v>521200</v>
      </c>
      <c r="G57" s="18">
        <v>535300</v>
      </c>
      <c r="H57" s="15">
        <v>535300</v>
      </c>
      <c r="I57" s="18">
        <v>548200</v>
      </c>
      <c r="J57" s="15">
        <v>548200</v>
      </c>
      <c r="K57" s="18">
        <v>564400</v>
      </c>
      <c r="L57" s="15">
        <v>572000</v>
      </c>
      <c r="M57" s="18">
        <v>598600</v>
      </c>
      <c r="N57" s="15">
        <v>602700</v>
      </c>
      <c r="O57" s="18">
        <v>615400</v>
      </c>
      <c r="P57" s="15">
        <v>626000</v>
      </c>
      <c r="Q57" s="18">
        <v>642900</v>
      </c>
      <c r="R57" s="15">
        <v>649800</v>
      </c>
      <c r="S57" s="18">
        <v>662700</v>
      </c>
      <c r="T57" s="15">
        <v>664000</v>
      </c>
      <c r="U57" s="18">
        <v>671600</v>
      </c>
      <c r="V57" s="15">
        <v>673800</v>
      </c>
      <c r="W57" s="18">
        <v>682200</v>
      </c>
      <c r="X57" s="15">
        <v>691400</v>
      </c>
      <c r="Y57" s="18">
        <v>694400</v>
      </c>
      <c r="Z57" s="15">
        <v>702100</v>
      </c>
      <c r="AA57" s="18">
        <v>714000</v>
      </c>
      <c r="AB57" s="15">
        <v>745000</v>
      </c>
      <c r="AC57" s="11">
        <f>AB57+(AB57*(Kalkulator!$P$18/100))</f>
        <v>745000</v>
      </c>
      <c r="AD57" s="11">
        <f>AC57+(AC57*(Kalkulator!$P$18/100))</f>
        <v>745000</v>
      </c>
      <c r="AE57" s="11">
        <f>AD57+(AD57*(Kalkulator!$P$18/100))</f>
        <v>745000</v>
      </c>
      <c r="AF57" s="11">
        <f>AE57+(AE57*(Kalkulator!$P$18/100))</f>
        <v>745000</v>
      </c>
      <c r="AG57" s="11">
        <f>AF57+(AF57*(Kalkulator!$P$18/100))</f>
        <v>745000</v>
      </c>
      <c r="AH57" s="11">
        <f>AG57+(AG57*(Kalkulator!$P$18/100))</f>
        <v>745000</v>
      </c>
      <c r="AI57" s="11">
        <f>AH57+(AH57*(Kalkulator!$P$18/100))</f>
        <v>745000</v>
      </c>
      <c r="AJ57" s="11">
        <f>AI57+(AI57*(Kalkulator!$P$18/100))</f>
        <v>745000</v>
      </c>
      <c r="AK57" s="11">
        <f>AJ57+(AJ57*(Kalkulator!$P$18/100))</f>
        <v>745000</v>
      </c>
      <c r="AL57" s="11">
        <f>AK57+(AK57*(Kalkulator!$P$18/100))</f>
        <v>745000</v>
      </c>
      <c r="AM57" s="11">
        <f>AL57+(AL57*(Kalkulator!$P$18/100))</f>
        <v>745000</v>
      </c>
      <c r="AN57" s="11">
        <f>AM57+(AM57*(Kalkulator!$P$18/100))</f>
        <v>745000</v>
      </c>
      <c r="AO57" s="11">
        <f>AN57+(AN57*(Kalkulator!$P$18/100))</f>
        <v>745000</v>
      </c>
      <c r="AP57" s="11">
        <f>AO57+(AO57*(Kalkulator!$P$18/100))</f>
        <v>745000</v>
      </c>
      <c r="AQ57" s="11">
        <f>AP57+(AP57*(Kalkulator!$P$18/100))</f>
        <v>745000</v>
      </c>
      <c r="AR57" s="11">
        <f>AQ57+(AQ57*(Kalkulator!$P$18/100))</f>
        <v>745000</v>
      </c>
      <c r="AS57" s="11">
        <f>AR57+(AR57*(Kalkulator!$P$18/100))</f>
        <v>745000</v>
      </c>
      <c r="AT57" s="11">
        <f>AS57+(AS57*(Kalkulator!$P$18/100))</f>
        <v>745000</v>
      </c>
      <c r="AU57" s="11">
        <f>AT57+(AT57*(Kalkulator!$P$18/100))</f>
        <v>745000</v>
      </c>
      <c r="AV57" s="11">
        <f>AU57+(AU57*(Kalkulator!$P$18/100))</f>
        <v>745000</v>
      </c>
      <c r="AW57" s="11">
        <f>AV57+(AV57*(Kalkulator!$P$18/100))</f>
        <v>745000</v>
      </c>
      <c r="AX57" s="11">
        <f>AW57+(AW57*(Kalkulator!$P$18/100))</f>
        <v>745000</v>
      </c>
      <c r="AY57" s="11">
        <f>AX57+(AX57*(Kalkulator!$P$18/100))</f>
        <v>745000</v>
      </c>
      <c r="AZ57" s="11">
        <f>AY57+(AY57*(Kalkulator!$P$18/100))</f>
        <v>745000</v>
      </c>
      <c r="BA57" s="11">
        <f>AZ57+(AZ57*(Kalkulator!$P$18/100))</f>
        <v>745000</v>
      </c>
      <c r="BB57" s="11">
        <f>BA57+(BA57*(Kalkulator!$P$18/100))</f>
        <v>745000</v>
      </c>
      <c r="BC57" s="11">
        <f>BB57+(BB57*(Kalkulator!$P$18/100))</f>
        <v>745000</v>
      </c>
      <c r="BD57" s="11">
        <f>BC57+(BC57*(Kalkulator!$P$18/100))</f>
        <v>745000</v>
      </c>
      <c r="BE57" s="11">
        <f>BD57+(BD57*(Kalkulator!$P$18/100))</f>
        <v>745000</v>
      </c>
      <c r="BF57" s="11">
        <f>BE57+(BE57*(Kalkulator!$P$18/100))</f>
        <v>745000</v>
      </c>
      <c r="BG57" s="11">
        <f>BF57+(BF57*(Kalkulator!$P$18/100))</f>
        <v>745000</v>
      </c>
      <c r="BH57" s="11">
        <f>BG57+(BG57*(Kalkulator!$P$18/100))</f>
        <v>745000</v>
      </c>
      <c r="BI57" s="11">
        <f>BH57+(BH57*(Kalkulator!$P$18/100))</f>
        <v>745000</v>
      </c>
      <c r="BJ57" s="11">
        <f>BI57+(BI57*(Kalkulator!$P$18/100))</f>
        <v>745000</v>
      </c>
      <c r="BK57" s="11">
        <f>BJ57+(BJ57*(Kalkulator!$P$18/100))</f>
        <v>745000</v>
      </c>
      <c r="BL57" s="11">
        <f>BK57+(BK57*(Kalkulator!$P$18/100))</f>
        <v>745000</v>
      </c>
      <c r="BM57" s="11">
        <f>BL57+(BL57*(Kalkulator!$P$18/100))</f>
        <v>745000</v>
      </c>
      <c r="BN57" s="11">
        <f>BM57+(BM57*(Kalkulator!$P$18/100))</f>
        <v>745000</v>
      </c>
      <c r="BO57" s="11">
        <f>BN57+(BN57*(Kalkulator!$P$18/100))</f>
        <v>745000</v>
      </c>
      <c r="BP57" s="11">
        <f>BO57+(BO57*(Kalkulator!$P$18/100))</f>
        <v>745000</v>
      </c>
      <c r="BQ57" s="11">
        <f>BP57+(BP57*(Kalkulator!$P$18/100))</f>
        <v>745000</v>
      </c>
      <c r="BR57" s="11">
        <f>BQ57+(BQ57*(Kalkulator!$P$18/100))</f>
        <v>745000</v>
      </c>
      <c r="BS57" s="11">
        <f>BR57+(BR57*(Kalkulator!$P$18/100))</f>
        <v>745000</v>
      </c>
      <c r="BT57" s="11">
        <f>BS57+(BS57*(Kalkulator!$P$18/100))</f>
        <v>745000</v>
      </c>
      <c r="BU57" s="11">
        <f>BT57+(BT57*(Kalkulator!$P$18/100))</f>
        <v>745000</v>
      </c>
      <c r="BV57" s="11">
        <f>BU57+(BU57*(Kalkulator!$P$18/100))</f>
        <v>745000</v>
      </c>
      <c r="BW57" s="11">
        <f>BV57+(BV57*(Kalkulator!$P$18/100))</f>
        <v>745000</v>
      </c>
      <c r="BX57" s="11">
        <f>BW57+(BW57*(Kalkulator!$P$18/100))</f>
        <v>745000</v>
      </c>
      <c r="BY57" s="11">
        <f>BX57+(BX57*(Kalkulator!$P$18/100))</f>
        <v>745000</v>
      </c>
      <c r="BZ57" s="11">
        <f>BY57+(BY57*(Kalkulator!$P$18/100))</f>
        <v>745000</v>
      </c>
      <c r="CA57" s="11">
        <f>BZ57+(BZ57*(Kalkulator!$P$18/100))</f>
        <v>745000</v>
      </c>
      <c r="CB57" s="11">
        <f>CA57+(CA57*(Kalkulator!$P$18/100))</f>
        <v>745000</v>
      </c>
      <c r="CC57" s="11">
        <f>CB57+(CB57*(Kalkulator!$P$18/100))</f>
        <v>745000</v>
      </c>
      <c r="CD57" s="11">
        <f>CC57+(CC57*(Kalkulator!$P$18/100))</f>
        <v>745000</v>
      </c>
      <c r="CE57" s="11">
        <f>CD57+(CD57*(Kalkulator!$P$18/100))</f>
        <v>745000</v>
      </c>
      <c r="CF57" s="11">
        <f>CE57+(CE57*(Kalkulator!$P$18/100))</f>
        <v>745000</v>
      </c>
      <c r="CG57" s="11">
        <f>CF57+(CF57*(Kalkulator!$P$18/100))</f>
        <v>745000</v>
      </c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</row>
    <row r="58" spans="1:147">
      <c r="A58" s="7">
        <v>75</v>
      </c>
      <c r="B58" s="19" t="s">
        <v>6</v>
      </c>
      <c r="C58" s="19" t="s">
        <v>6</v>
      </c>
      <c r="D58" s="19" t="s">
        <v>6</v>
      </c>
      <c r="E58" s="19" t="s">
        <v>6</v>
      </c>
      <c r="F58" s="15">
        <v>532200</v>
      </c>
      <c r="G58" s="18">
        <v>546000</v>
      </c>
      <c r="H58" s="15">
        <v>546000</v>
      </c>
      <c r="I58" s="18">
        <v>558900</v>
      </c>
      <c r="J58" s="15">
        <v>558900</v>
      </c>
      <c r="K58" s="18">
        <v>575400</v>
      </c>
      <c r="L58" s="15">
        <v>583200</v>
      </c>
      <c r="M58" s="18">
        <v>610300</v>
      </c>
      <c r="N58" s="15">
        <v>614500</v>
      </c>
      <c r="O58" s="18">
        <v>627400</v>
      </c>
      <c r="P58" s="15">
        <v>638200</v>
      </c>
      <c r="Q58" s="18">
        <v>655400</v>
      </c>
      <c r="R58" s="15">
        <v>662400</v>
      </c>
      <c r="S58" s="18">
        <v>675500</v>
      </c>
      <c r="T58" s="15">
        <v>676800</v>
      </c>
      <c r="U58" s="18">
        <v>684600</v>
      </c>
      <c r="V58" s="15">
        <v>686900</v>
      </c>
      <c r="W58" s="18">
        <v>695500</v>
      </c>
      <c r="X58" s="15">
        <v>704900</v>
      </c>
      <c r="Y58" s="18">
        <v>708000</v>
      </c>
      <c r="Z58" s="15">
        <v>715900</v>
      </c>
      <c r="AA58" s="18">
        <v>728100</v>
      </c>
      <c r="AB58" s="15">
        <v>759100</v>
      </c>
      <c r="AC58" s="11">
        <f>AB58+(AB58*(Kalkulator!$P$18/100))</f>
        <v>759100</v>
      </c>
      <c r="AD58" s="11">
        <f>AC58+(AC58*(Kalkulator!$P$18/100))</f>
        <v>759100</v>
      </c>
      <c r="AE58" s="11">
        <f>AD58+(AD58*(Kalkulator!$P$18/100))</f>
        <v>759100</v>
      </c>
      <c r="AF58" s="11">
        <f>AE58+(AE58*(Kalkulator!$P$18/100))</f>
        <v>759100</v>
      </c>
      <c r="AG58" s="11">
        <f>AF58+(AF58*(Kalkulator!$P$18/100))</f>
        <v>759100</v>
      </c>
      <c r="AH58" s="11">
        <f>AG58+(AG58*(Kalkulator!$P$18/100))</f>
        <v>759100</v>
      </c>
      <c r="AI58" s="11">
        <f>AH58+(AH58*(Kalkulator!$P$18/100))</f>
        <v>759100</v>
      </c>
      <c r="AJ58" s="11">
        <f>AI58+(AI58*(Kalkulator!$P$18/100))</f>
        <v>759100</v>
      </c>
      <c r="AK58" s="11">
        <f>AJ58+(AJ58*(Kalkulator!$P$18/100))</f>
        <v>759100</v>
      </c>
      <c r="AL58" s="11">
        <f>AK58+(AK58*(Kalkulator!$P$18/100))</f>
        <v>759100</v>
      </c>
      <c r="AM58" s="11">
        <f>AL58+(AL58*(Kalkulator!$P$18/100))</f>
        <v>759100</v>
      </c>
      <c r="AN58" s="11">
        <f>AM58+(AM58*(Kalkulator!$P$18/100))</f>
        <v>759100</v>
      </c>
      <c r="AO58" s="11">
        <f>AN58+(AN58*(Kalkulator!$P$18/100))</f>
        <v>759100</v>
      </c>
      <c r="AP58" s="11">
        <f>AO58+(AO58*(Kalkulator!$P$18/100))</f>
        <v>759100</v>
      </c>
      <c r="AQ58" s="11">
        <f>AP58+(AP58*(Kalkulator!$P$18/100))</f>
        <v>759100</v>
      </c>
      <c r="AR58" s="11">
        <f>AQ58+(AQ58*(Kalkulator!$P$18/100))</f>
        <v>759100</v>
      </c>
      <c r="AS58" s="11">
        <f>AR58+(AR58*(Kalkulator!$P$18/100))</f>
        <v>759100</v>
      </c>
      <c r="AT58" s="11">
        <f>AS58+(AS58*(Kalkulator!$P$18/100))</f>
        <v>759100</v>
      </c>
      <c r="AU58" s="11">
        <f>AT58+(AT58*(Kalkulator!$P$18/100))</f>
        <v>759100</v>
      </c>
      <c r="AV58" s="11">
        <f>AU58+(AU58*(Kalkulator!$P$18/100))</f>
        <v>759100</v>
      </c>
      <c r="AW58" s="11">
        <f>AV58+(AV58*(Kalkulator!$P$18/100))</f>
        <v>759100</v>
      </c>
      <c r="AX58" s="11">
        <f>AW58+(AW58*(Kalkulator!$P$18/100))</f>
        <v>759100</v>
      </c>
      <c r="AY58" s="11">
        <f>AX58+(AX58*(Kalkulator!$P$18/100))</f>
        <v>759100</v>
      </c>
      <c r="AZ58" s="11">
        <f>AY58+(AY58*(Kalkulator!$P$18/100))</f>
        <v>759100</v>
      </c>
      <c r="BA58" s="11">
        <f>AZ58+(AZ58*(Kalkulator!$P$18/100))</f>
        <v>759100</v>
      </c>
      <c r="BB58" s="11">
        <f>BA58+(BA58*(Kalkulator!$P$18/100))</f>
        <v>759100</v>
      </c>
      <c r="BC58" s="11">
        <f>BB58+(BB58*(Kalkulator!$P$18/100))</f>
        <v>759100</v>
      </c>
      <c r="BD58" s="11">
        <f>BC58+(BC58*(Kalkulator!$P$18/100))</f>
        <v>759100</v>
      </c>
      <c r="BE58" s="11">
        <f>BD58+(BD58*(Kalkulator!$P$18/100))</f>
        <v>759100</v>
      </c>
      <c r="BF58" s="11">
        <f>BE58+(BE58*(Kalkulator!$P$18/100))</f>
        <v>759100</v>
      </c>
      <c r="BG58" s="11">
        <f>BF58+(BF58*(Kalkulator!$P$18/100))</f>
        <v>759100</v>
      </c>
      <c r="BH58" s="11">
        <f>BG58+(BG58*(Kalkulator!$P$18/100))</f>
        <v>759100</v>
      </c>
      <c r="BI58" s="11">
        <f>BH58+(BH58*(Kalkulator!$P$18/100))</f>
        <v>759100</v>
      </c>
      <c r="BJ58" s="11">
        <f>BI58+(BI58*(Kalkulator!$P$18/100))</f>
        <v>759100</v>
      </c>
      <c r="BK58" s="11">
        <f>BJ58+(BJ58*(Kalkulator!$P$18/100))</f>
        <v>759100</v>
      </c>
      <c r="BL58" s="11">
        <f>BK58+(BK58*(Kalkulator!$P$18/100))</f>
        <v>759100</v>
      </c>
      <c r="BM58" s="11">
        <f>BL58+(BL58*(Kalkulator!$P$18/100))</f>
        <v>759100</v>
      </c>
      <c r="BN58" s="11">
        <f>BM58+(BM58*(Kalkulator!$P$18/100))</f>
        <v>759100</v>
      </c>
      <c r="BO58" s="11">
        <f>BN58+(BN58*(Kalkulator!$P$18/100))</f>
        <v>759100</v>
      </c>
      <c r="BP58" s="11">
        <f>BO58+(BO58*(Kalkulator!$P$18/100))</f>
        <v>759100</v>
      </c>
      <c r="BQ58" s="11">
        <f>BP58+(BP58*(Kalkulator!$P$18/100))</f>
        <v>759100</v>
      </c>
      <c r="BR58" s="11">
        <f>BQ58+(BQ58*(Kalkulator!$P$18/100))</f>
        <v>759100</v>
      </c>
      <c r="BS58" s="11">
        <f>BR58+(BR58*(Kalkulator!$P$18/100))</f>
        <v>759100</v>
      </c>
      <c r="BT58" s="11">
        <f>BS58+(BS58*(Kalkulator!$P$18/100))</f>
        <v>759100</v>
      </c>
      <c r="BU58" s="11">
        <f>BT58+(BT58*(Kalkulator!$P$18/100))</f>
        <v>759100</v>
      </c>
      <c r="BV58" s="11">
        <f>BU58+(BU58*(Kalkulator!$P$18/100))</f>
        <v>759100</v>
      </c>
      <c r="BW58" s="11">
        <f>BV58+(BV58*(Kalkulator!$P$18/100))</f>
        <v>759100</v>
      </c>
      <c r="BX58" s="11">
        <f>BW58+(BW58*(Kalkulator!$P$18/100))</f>
        <v>759100</v>
      </c>
      <c r="BY58" s="11">
        <f>BX58+(BX58*(Kalkulator!$P$18/100))</f>
        <v>759100</v>
      </c>
      <c r="BZ58" s="11">
        <f>BY58+(BY58*(Kalkulator!$P$18/100))</f>
        <v>759100</v>
      </c>
      <c r="CA58" s="11">
        <f>BZ58+(BZ58*(Kalkulator!$P$18/100))</f>
        <v>759100</v>
      </c>
      <c r="CB58" s="11">
        <f>CA58+(CA58*(Kalkulator!$P$18/100))</f>
        <v>759100</v>
      </c>
      <c r="CC58" s="11">
        <f>CB58+(CB58*(Kalkulator!$P$18/100))</f>
        <v>759100</v>
      </c>
      <c r="CD58" s="11">
        <f>CC58+(CC58*(Kalkulator!$P$18/100))</f>
        <v>759100</v>
      </c>
      <c r="CE58" s="11">
        <f>CD58+(CD58*(Kalkulator!$P$18/100))</f>
        <v>759100</v>
      </c>
      <c r="CF58" s="11">
        <f>CE58+(CE58*(Kalkulator!$P$18/100))</f>
        <v>759100</v>
      </c>
      <c r="CG58" s="11">
        <f>CF58+(CF58*(Kalkulator!$P$18/100))</f>
        <v>759100</v>
      </c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</row>
    <row r="59" spans="1:147">
      <c r="A59" s="7">
        <v>76</v>
      </c>
      <c r="B59" s="19" t="s">
        <v>6</v>
      </c>
      <c r="C59" s="19" t="s">
        <v>6</v>
      </c>
      <c r="D59" s="19" t="s">
        <v>6</v>
      </c>
      <c r="E59" s="19" t="s">
        <v>6</v>
      </c>
      <c r="F59" s="15">
        <v>547200</v>
      </c>
      <c r="G59" s="18">
        <v>560900</v>
      </c>
      <c r="H59" s="15">
        <v>560900</v>
      </c>
      <c r="I59" s="18">
        <v>573800</v>
      </c>
      <c r="J59" s="15">
        <v>573800</v>
      </c>
      <c r="K59" s="18">
        <v>590300</v>
      </c>
      <c r="L59" s="15">
        <v>598300</v>
      </c>
      <c r="M59" s="18">
        <v>626100</v>
      </c>
      <c r="N59" s="15">
        <v>630400</v>
      </c>
      <c r="O59" s="18">
        <v>643700</v>
      </c>
      <c r="P59" s="15">
        <v>654800</v>
      </c>
      <c r="Q59" s="18">
        <v>672500</v>
      </c>
      <c r="R59" s="15">
        <v>679700</v>
      </c>
      <c r="S59" s="18">
        <v>693200</v>
      </c>
      <c r="T59" s="15">
        <v>694500</v>
      </c>
      <c r="U59" s="18">
        <v>702500</v>
      </c>
      <c r="V59" s="15">
        <v>704800</v>
      </c>
      <c r="W59" s="18">
        <v>713600</v>
      </c>
      <c r="X59" s="15">
        <v>723200</v>
      </c>
      <c r="Y59" s="18">
        <v>726400</v>
      </c>
      <c r="Z59" s="15">
        <v>734400</v>
      </c>
      <c r="AA59" s="18">
        <v>746900</v>
      </c>
      <c r="AB59" s="15">
        <v>777900</v>
      </c>
      <c r="AC59" s="11">
        <f>AB59+(AB59*(Kalkulator!$P$18/100))</f>
        <v>777900</v>
      </c>
      <c r="AD59" s="11">
        <f>AC59+(AC59*(Kalkulator!$P$18/100))</f>
        <v>777900</v>
      </c>
      <c r="AE59" s="11">
        <f>AD59+(AD59*(Kalkulator!$P$18/100))</f>
        <v>777900</v>
      </c>
      <c r="AF59" s="11">
        <f>AE59+(AE59*(Kalkulator!$P$18/100))</f>
        <v>777900</v>
      </c>
      <c r="AG59" s="11">
        <f>AF59+(AF59*(Kalkulator!$P$18/100))</f>
        <v>777900</v>
      </c>
      <c r="AH59" s="11">
        <f>AG59+(AG59*(Kalkulator!$P$18/100))</f>
        <v>777900</v>
      </c>
      <c r="AI59" s="11">
        <f>AH59+(AH59*(Kalkulator!$P$18/100))</f>
        <v>777900</v>
      </c>
      <c r="AJ59" s="11">
        <f>AI59+(AI59*(Kalkulator!$P$18/100))</f>
        <v>777900</v>
      </c>
      <c r="AK59" s="11">
        <f>AJ59+(AJ59*(Kalkulator!$P$18/100))</f>
        <v>777900</v>
      </c>
      <c r="AL59" s="11">
        <f>AK59+(AK59*(Kalkulator!$P$18/100))</f>
        <v>777900</v>
      </c>
      <c r="AM59" s="11">
        <f>AL59+(AL59*(Kalkulator!$P$18/100))</f>
        <v>777900</v>
      </c>
      <c r="AN59" s="11">
        <f>AM59+(AM59*(Kalkulator!$P$18/100))</f>
        <v>777900</v>
      </c>
      <c r="AO59" s="11">
        <f>AN59+(AN59*(Kalkulator!$P$18/100))</f>
        <v>777900</v>
      </c>
      <c r="AP59" s="11">
        <f>AO59+(AO59*(Kalkulator!$P$18/100))</f>
        <v>777900</v>
      </c>
      <c r="AQ59" s="11">
        <f>AP59+(AP59*(Kalkulator!$P$18/100))</f>
        <v>777900</v>
      </c>
      <c r="AR59" s="11">
        <f>AQ59+(AQ59*(Kalkulator!$P$18/100))</f>
        <v>777900</v>
      </c>
      <c r="AS59" s="11">
        <f>AR59+(AR59*(Kalkulator!$P$18/100))</f>
        <v>777900</v>
      </c>
      <c r="AT59" s="11">
        <f>AS59+(AS59*(Kalkulator!$P$18/100))</f>
        <v>777900</v>
      </c>
      <c r="AU59" s="11">
        <f>AT59+(AT59*(Kalkulator!$P$18/100))</f>
        <v>777900</v>
      </c>
      <c r="AV59" s="11">
        <f>AU59+(AU59*(Kalkulator!$P$18/100))</f>
        <v>777900</v>
      </c>
      <c r="AW59" s="11">
        <f>AV59+(AV59*(Kalkulator!$P$18/100))</f>
        <v>777900</v>
      </c>
      <c r="AX59" s="11">
        <f>AW59+(AW59*(Kalkulator!$P$18/100))</f>
        <v>777900</v>
      </c>
      <c r="AY59" s="11">
        <f>AX59+(AX59*(Kalkulator!$P$18/100))</f>
        <v>777900</v>
      </c>
      <c r="AZ59" s="11">
        <f>AY59+(AY59*(Kalkulator!$P$18/100))</f>
        <v>777900</v>
      </c>
      <c r="BA59" s="11">
        <f>AZ59+(AZ59*(Kalkulator!$P$18/100))</f>
        <v>777900</v>
      </c>
      <c r="BB59" s="11">
        <f>BA59+(BA59*(Kalkulator!$P$18/100))</f>
        <v>777900</v>
      </c>
      <c r="BC59" s="11">
        <f>BB59+(BB59*(Kalkulator!$P$18/100))</f>
        <v>777900</v>
      </c>
      <c r="BD59" s="11">
        <f>BC59+(BC59*(Kalkulator!$P$18/100))</f>
        <v>777900</v>
      </c>
      <c r="BE59" s="11">
        <f>BD59+(BD59*(Kalkulator!$P$18/100))</f>
        <v>777900</v>
      </c>
      <c r="BF59" s="11">
        <f>BE59+(BE59*(Kalkulator!$P$18/100))</f>
        <v>777900</v>
      </c>
      <c r="BG59" s="11">
        <f>BF59+(BF59*(Kalkulator!$P$18/100))</f>
        <v>777900</v>
      </c>
      <c r="BH59" s="11">
        <f>BG59+(BG59*(Kalkulator!$P$18/100))</f>
        <v>777900</v>
      </c>
      <c r="BI59" s="11">
        <f>BH59+(BH59*(Kalkulator!$P$18/100))</f>
        <v>777900</v>
      </c>
      <c r="BJ59" s="11">
        <f>BI59+(BI59*(Kalkulator!$P$18/100))</f>
        <v>777900</v>
      </c>
      <c r="BK59" s="11">
        <f>BJ59+(BJ59*(Kalkulator!$P$18/100))</f>
        <v>777900</v>
      </c>
      <c r="BL59" s="11">
        <f>BK59+(BK59*(Kalkulator!$P$18/100))</f>
        <v>777900</v>
      </c>
      <c r="BM59" s="11">
        <f>BL59+(BL59*(Kalkulator!$P$18/100))</f>
        <v>777900</v>
      </c>
      <c r="BN59" s="11">
        <f>BM59+(BM59*(Kalkulator!$P$18/100))</f>
        <v>777900</v>
      </c>
      <c r="BO59" s="11">
        <f>BN59+(BN59*(Kalkulator!$P$18/100))</f>
        <v>777900</v>
      </c>
      <c r="BP59" s="11">
        <f>BO59+(BO59*(Kalkulator!$P$18/100))</f>
        <v>777900</v>
      </c>
      <c r="BQ59" s="11">
        <f>BP59+(BP59*(Kalkulator!$P$18/100))</f>
        <v>777900</v>
      </c>
      <c r="BR59" s="11">
        <f>BQ59+(BQ59*(Kalkulator!$P$18/100))</f>
        <v>777900</v>
      </c>
      <c r="BS59" s="11">
        <f>BR59+(BR59*(Kalkulator!$P$18/100))</f>
        <v>777900</v>
      </c>
      <c r="BT59" s="11">
        <f>BS59+(BS59*(Kalkulator!$P$18/100))</f>
        <v>777900</v>
      </c>
      <c r="BU59" s="11">
        <f>BT59+(BT59*(Kalkulator!$P$18/100))</f>
        <v>777900</v>
      </c>
      <c r="BV59" s="11">
        <f>BU59+(BU59*(Kalkulator!$P$18/100))</f>
        <v>777900</v>
      </c>
      <c r="BW59" s="11">
        <f>BV59+(BV59*(Kalkulator!$P$18/100))</f>
        <v>777900</v>
      </c>
      <c r="BX59" s="11">
        <f>BW59+(BW59*(Kalkulator!$P$18/100))</f>
        <v>777900</v>
      </c>
      <c r="BY59" s="11">
        <f>BX59+(BX59*(Kalkulator!$P$18/100))</f>
        <v>777900</v>
      </c>
      <c r="BZ59" s="11">
        <f>BY59+(BY59*(Kalkulator!$P$18/100))</f>
        <v>777900</v>
      </c>
      <c r="CA59" s="11">
        <f>BZ59+(BZ59*(Kalkulator!$P$18/100))</f>
        <v>777900</v>
      </c>
      <c r="CB59" s="11">
        <f>CA59+(CA59*(Kalkulator!$P$18/100))</f>
        <v>777900</v>
      </c>
      <c r="CC59" s="11">
        <f>CB59+(CB59*(Kalkulator!$P$18/100))</f>
        <v>777900</v>
      </c>
      <c r="CD59" s="11">
        <f>CC59+(CC59*(Kalkulator!$P$18/100))</f>
        <v>777900</v>
      </c>
      <c r="CE59" s="11">
        <f>CD59+(CD59*(Kalkulator!$P$18/100))</f>
        <v>777900</v>
      </c>
      <c r="CF59" s="11">
        <f>CE59+(CE59*(Kalkulator!$P$18/100))</f>
        <v>777900</v>
      </c>
      <c r="CG59" s="11">
        <f>CF59+(CF59*(Kalkulator!$P$18/100))</f>
        <v>777900</v>
      </c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</row>
    <row r="60" spans="1:147">
      <c r="A60" s="7">
        <v>77</v>
      </c>
      <c r="B60" s="19" t="s">
        <v>6</v>
      </c>
      <c r="C60" s="19" t="s">
        <v>6</v>
      </c>
      <c r="D60" s="19" t="s">
        <v>6</v>
      </c>
      <c r="E60" s="19" t="s">
        <v>6</v>
      </c>
      <c r="F60" s="15">
        <v>562200</v>
      </c>
      <c r="G60" s="18">
        <v>575700</v>
      </c>
      <c r="H60" s="15">
        <v>575700</v>
      </c>
      <c r="I60" s="18">
        <v>588600</v>
      </c>
      <c r="J60" s="15">
        <v>588600</v>
      </c>
      <c r="K60" s="18">
        <v>605100</v>
      </c>
      <c r="L60" s="15">
        <v>613300</v>
      </c>
      <c r="M60" s="18">
        <v>641800</v>
      </c>
      <c r="N60" s="15">
        <v>646200</v>
      </c>
      <c r="O60" s="18">
        <v>659800</v>
      </c>
      <c r="P60" s="15">
        <v>671100</v>
      </c>
      <c r="Q60" s="18">
        <v>689200</v>
      </c>
      <c r="R60" s="15">
        <v>696600</v>
      </c>
      <c r="S60" s="18">
        <v>710400</v>
      </c>
      <c r="T60" s="15">
        <v>711800</v>
      </c>
      <c r="U60" s="18">
        <v>720000</v>
      </c>
      <c r="V60" s="15">
        <v>722400</v>
      </c>
      <c r="W60" s="18">
        <v>731400</v>
      </c>
      <c r="X60" s="15">
        <v>741300</v>
      </c>
      <c r="Y60" s="18">
        <v>744600</v>
      </c>
      <c r="Z60" s="15">
        <v>752800</v>
      </c>
      <c r="AA60" s="18">
        <v>765600</v>
      </c>
      <c r="AB60" s="15">
        <v>796600</v>
      </c>
      <c r="AC60" s="11">
        <f>AB60+(AB60*(Kalkulator!$P$18/100))</f>
        <v>796600</v>
      </c>
      <c r="AD60" s="11">
        <f>AC60+(AC60*(Kalkulator!$P$18/100))</f>
        <v>796600</v>
      </c>
      <c r="AE60" s="11">
        <f>AD60+(AD60*(Kalkulator!$P$18/100))</f>
        <v>796600</v>
      </c>
      <c r="AF60" s="11">
        <f>AE60+(AE60*(Kalkulator!$P$18/100))</f>
        <v>796600</v>
      </c>
      <c r="AG60" s="11">
        <f>AF60+(AF60*(Kalkulator!$P$18/100))</f>
        <v>796600</v>
      </c>
      <c r="AH60" s="11">
        <f>AG60+(AG60*(Kalkulator!$P$18/100))</f>
        <v>796600</v>
      </c>
      <c r="AI60" s="11">
        <f>AH60+(AH60*(Kalkulator!$P$18/100))</f>
        <v>796600</v>
      </c>
      <c r="AJ60" s="11">
        <f>AI60+(AI60*(Kalkulator!$P$18/100))</f>
        <v>796600</v>
      </c>
      <c r="AK60" s="11">
        <f>AJ60+(AJ60*(Kalkulator!$P$18/100))</f>
        <v>796600</v>
      </c>
      <c r="AL60" s="11">
        <f>AK60+(AK60*(Kalkulator!$P$18/100))</f>
        <v>796600</v>
      </c>
      <c r="AM60" s="11">
        <f>AL60+(AL60*(Kalkulator!$P$18/100))</f>
        <v>796600</v>
      </c>
      <c r="AN60" s="11">
        <f>AM60+(AM60*(Kalkulator!$P$18/100))</f>
        <v>796600</v>
      </c>
      <c r="AO60" s="11">
        <f>AN60+(AN60*(Kalkulator!$P$18/100))</f>
        <v>796600</v>
      </c>
      <c r="AP60" s="11">
        <f>AO60+(AO60*(Kalkulator!$P$18/100))</f>
        <v>796600</v>
      </c>
      <c r="AQ60" s="11">
        <f>AP60+(AP60*(Kalkulator!$P$18/100))</f>
        <v>796600</v>
      </c>
      <c r="AR60" s="11">
        <f>AQ60+(AQ60*(Kalkulator!$P$18/100))</f>
        <v>796600</v>
      </c>
      <c r="AS60" s="11">
        <f>AR60+(AR60*(Kalkulator!$P$18/100))</f>
        <v>796600</v>
      </c>
      <c r="AT60" s="11">
        <f>AS60+(AS60*(Kalkulator!$P$18/100))</f>
        <v>796600</v>
      </c>
      <c r="AU60" s="11">
        <f>AT60+(AT60*(Kalkulator!$P$18/100))</f>
        <v>796600</v>
      </c>
      <c r="AV60" s="11">
        <f>AU60+(AU60*(Kalkulator!$P$18/100))</f>
        <v>796600</v>
      </c>
      <c r="AW60" s="11">
        <f>AV60+(AV60*(Kalkulator!$P$18/100))</f>
        <v>796600</v>
      </c>
      <c r="AX60" s="11">
        <f>AW60+(AW60*(Kalkulator!$P$18/100))</f>
        <v>796600</v>
      </c>
      <c r="AY60" s="11">
        <f>AX60+(AX60*(Kalkulator!$P$18/100))</f>
        <v>796600</v>
      </c>
      <c r="AZ60" s="11">
        <f>AY60+(AY60*(Kalkulator!$P$18/100))</f>
        <v>796600</v>
      </c>
      <c r="BA60" s="11">
        <f>AZ60+(AZ60*(Kalkulator!$P$18/100))</f>
        <v>796600</v>
      </c>
      <c r="BB60" s="11">
        <f>BA60+(BA60*(Kalkulator!$P$18/100))</f>
        <v>796600</v>
      </c>
      <c r="BC60" s="11">
        <f>BB60+(BB60*(Kalkulator!$P$18/100))</f>
        <v>796600</v>
      </c>
      <c r="BD60" s="11">
        <f>BC60+(BC60*(Kalkulator!$P$18/100))</f>
        <v>796600</v>
      </c>
      <c r="BE60" s="11">
        <f>BD60+(BD60*(Kalkulator!$P$18/100))</f>
        <v>796600</v>
      </c>
      <c r="BF60" s="11">
        <f>BE60+(BE60*(Kalkulator!$P$18/100))</f>
        <v>796600</v>
      </c>
      <c r="BG60" s="11">
        <f>BF60+(BF60*(Kalkulator!$P$18/100))</f>
        <v>796600</v>
      </c>
      <c r="BH60" s="11">
        <f>BG60+(BG60*(Kalkulator!$P$18/100))</f>
        <v>796600</v>
      </c>
      <c r="BI60" s="11">
        <f>BH60+(BH60*(Kalkulator!$P$18/100))</f>
        <v>796600</v>
      </c>
      <c r="BJ60" s="11">
        <f>BI60+(BI60*(Kalkulator!$P$18/100))</f>
        <v>796600</v>
      </c>
      <c r="BK60" s="11">
        <f>BJ60+(BJ60*(Kalkulator!$P$18/100))</f>
        <v>796600</v>
      </c>
      <c r="BL60" s="11">
        <f>BK60+(BK60*(Kalkulator!$P$18/100))</f>
        <v>796600</v>
      </c>
      <c r="BM60" s="11">
        <f>BL60+(BL60*(Kalkulator!$P$18/100))</f>
        <v>796600</v>
      </c>
      <c r="BN60" s="11">
        <f>BM60+(BM60*(Kalkulator!$P$18/100))</f>
        <v>796600</v>
      </c>
      <c r="BO60" s="11">
        <f>BN60+(BN60*(Kalkulator!$P$18/100))</f>
        <v>796600</v>
      </c>
      <c r="BP60" s="11">
        <f>BO60+(BO60*(Kalkulator!$P$18/100))</f>
        <v>796600</v>
      </c>
      <c r="BQ60" s="11">
        <f>BP60+(BP60*(Kalkulator!$P$18/100))</f>
        <v>796600</v>
      </c>
      <c r="BR60" s="11">
        <f>BQ60+(BQ60*(Kalkulator!$P$18/100))</f>
        <v>796600</v>
      </c>
      <c r="BS60" s="11">
        <f>BR60+(BR60*(Kalkulator!$P$18/100))</f>
        <v>796600</v>
      </c>
      <c r="BT60" s="11">
        <f>BS60+(BS60*(Kalkulator!$P$18/100))</f>
        <v>796600</v>
      </c>
      <c r="BU60" s="11">
        <f>BT60+(BT60*(Kalkulator!$P$18/100))</f>
        <v>796600</v>
      </c>
      <c r="BV60" s="11">
        <f>BU60+(BU60*(Kalkulator!$P$18/100))</f>
        <v>796600</v>
      </c>
      <c r="BW60" s="11">
        <f>BV60+(BV60*(Kalkulator!$P$18/100))</f>
        <v>796600</v>
      </c>
      <c r="BX60" s="11">
        <f>BW60+(BW60*(Kalkulator!$P$18/100))</f>
        <v>796600</v>
      </c>
      <c r="BY60" s="11">
        <f>BX60+(BX60*(Kalkulator!$P$18/100))</f>
        <v>796600</v>
      </c>
      <c r="BZ60" s="11">
        <f>BY60+(BY60*(Kalkulator!$P$18/100))</f>
        <v>796600</v>
      </c>
      <c r="CA60" s="11">
        <f>BZ60+(BZ60*(Kalkulator!$P$18/100))</f>
        <v>796600</v>
      </c>
      <c r="CB60" s="11">
        <f>CA60+(CA60*(Kalkulator!$P$18/100))</f>
        <v>796600</v>
      </c>
      <c r="CC60" s="11">
        <f>CB60+(CB60*(Kalkulator!$P$18/100))</f>
        <v>796600</v>
      </c>
      <c r="CD60" s="11">
        <f>CC60+(CC60*(Kalkulator!$P$18/100))</f>
        <v>796600</v>
      </c>
      <c r="CE60" s="11">
        <f>CD60+(CD60*(Kalkulator!$P$18/100))</f>
        <v>796600</v>
      </c>
      <c r="CF60" s="11">
        <f>CE60+(CE60*(Kalkulator!$P$18/100))</f>
        <v>796600</v>
      </c>
      <c r="CG60" s="11">
        <f>CF60+(CF60*(Kalkulator!$P$18/100))</f>
        <v>796600</v>
      </c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</row>
    <row r="61" spans="1:147">
      <c r="A61" s="7">
        <v>78</v>
      </c>
      <c r="B61" s="19" t="s">
        <v>6</v>
      </c>
      <c r="C61" s="19" t="s">
        <v>6</v>
      </c>
      <c r="D61" s="19" t="s">
        <v>6</v>
      </c>
      <c r="E61" s="19" t="s">
        <v>6</v>
      </c>
      <c r="F61" s="15">
        <v>582200</v>
      </c>
      <c r="G61" s="18">
        <v>595600</v>
      </c>
      <c r="H61" s="15">
        <v>595600</v>
      </c>
      <c r="I61" s="18">
        <v>608500</v>
      </c>
      <c r="J61" s="15">
        <v>608500</v>
      </c>
      <c r="K61" s="18">
        <v>625000</v>
      </c>
      <c r="L61" s="15">
        <v>633200</v>
      </c>
      <c r="M61" s="18">
        <v>662600</v>
      </c>
      <c r="N61" s="15">
        <v>667100</v>
      </c>
      <c r="O61" s="18">
        <v>681100</v>
      </c>
      <c r="P61" s="15">
        <v>692800</v>
      </c>
      <c r="Q61" s="18">
        <v>711500</v>
      </c>
      <c r="R61" s="15">
        <v>719100</v>
      </c>
      <c r="S61" s="18">
        <v>733300</v>
      </c>
      <c r="T61" s="15">
        <v>734700</v>
      </c>
      <c r="U61" s="18">
        <v>743100</v>
      </c>
      <c r="V61" s="15">
        <v>745600</v>
      </c>
      <c r="W61" s="18">
        <v>754900</v>
      </c>
      <c r="X61" s="15">
        <v>765100</v>
      </c>
      <c r="Y61" s="18">
        <v>768500</v>
      </c>
      <c r="Z61" s="15">
        <v>776900</v>
      </c>
      <c r="AA61" s="18">
        <v>790100</v>
      </c>
      <c r="AB61" s="15">
        <v>821100</v>
      </c>
      <c r="AC61" s="11">
        <f>AB61+(AB61*(Kalkulator!$P$18/100))</f>
        <v>821100</v>
      </c>
      <c r="AD61" s="11">
        <f>AC61+(AC61*(Kalkulator!$P$18/100))</f>
        <v>821100</v>
      </c>
      <c r="AE61" s="11">
        <f>AD61+(AD61*(Kalkulator!$P$18/100))</f>
        <v>821100</v>
      </c>
      <c r="AF61" s="11">
        <f>AE61+(AE61*(Kalkulator!$P$18/100))</f>
        <v>821100</v>
      </c>
      <c r="AG61" s="11">
        <f>AF61+(AF61*(Kalkulator!$P$18/100))</f>
        <v>821100</v>
      </c>
      <c r="AH61" s="11">
        <f>AG61+(AG61*(Kalkulator!$P$18/100))</f>
        <v>821100</v>
      </c>
      <c r="AI61" s="11">
        <f>AH61+(AH61*(Kalkulator!$P$18/100))</f>
        <v>821100</v>
      </c>
      <c r="AJ61" s="11">
        <f>AI61+(AI61*(Kalkulator!$P$18/100))</f>
        <v>821100</v>
      </c>
      <c r="AK61" s="11">
        <f>AJ61+(AJ61*(Kalkulator!$P$18/100))</f>
        <v>821100</v>
      </c>
      <c r="AL61" s="11">
        <f>AK61+(AK61*(Kalkulator!$P$18/100))</f>
        <v>821100</v>
      </c>
      <c r="AM61" s="11">
        <f>AL61+(AL61*(Kalkulator!$P$18/100))</f>
        <v>821100</v>
      </c>
      <c r="AN61" s="11">
        <f>AM61+(AM61*(Kalkulator!$P$18/100))</f>
        <v>821100</v>
      </c>
      <c r="AO61" s="11">
        <f>AN61+(AN61*(Kalkulator!$P$18/100))</f>
        <v>821100</v>
      </c>
      <c r="AP61" s="11">
        <f>AO61+(AO61*(Kalkulator!$P$18/100))</f>
        <v>821100</v>
      </c>
      <c r="AQ61" s="11">
        <f>AP61+(AP61*(Kalkulator!$P$18/100))</f>
        <v>821100</v>
      </c>
      <c r="AR61" s="11">
        <f>AQ61+(AQ61*(Kalkulator!$P$18/100))</f>
        <v>821100</v>
      </c>
      <c r="AS61" s="11">
        <f>AR61+(AR61*(Kalkulator!$P$18/100))</f>
        <v>821100</v>
      </c>
      <c r="AT61" s="11">
        <f>AS61+(AS61*(Kalkulator!$P$18/100))</f>
        <v>821100</v>
      </c>
      <c r="AU61" s="11">
        <f>AT61+(AT61*(Kalkulator!$P$18/100))</f>
        <v>821100</v>
      </c>
      <c r="AV61" s="11">
        <f>AU61+(AU61*(Kalkulator!$P$18/100))</f>
        <v>821100</v>
      </c>
      <c r="AW61" s="11">
        <f>AV61+(AV61*(Kalkulator!$P$18/100))</f>
        <v>821100</v>
      </c>
      <c r="AX61" s="11">
        <f>AW61+(AW61*(Kalkulator!$P$18/100))</f>
        <v>821100</v>
      </c>
      <c r="AY61" s="11">
        <f>AX61+(AX61*(Kalkulator!$P$18/100))</f>
        <v>821100</v>
      </c>
      <c r="AZ61" s="11">
        <f>AY61+(AY61*(Kalkulator!$P$18/100))</f>
        <v>821100</v>
      </c>
      <c r="BA61" s="11">
        <f>AZ61+(AZ61*(Kalkulator!$P$18/100))</f>
        <v>821100</v>
      </c>
      <c r="BB61" s="11">
        <f>BA61+(BA61*(Kalkulator!$P$18/100))</f>
        <v>821100</v>
      </c>
      <c r="BC61" s="11">
        <f>BB61+(BB61*(Kalkulator!$P$18/100))</f>
        <v>821100</v>
      </c>
      <c r="BD61" s="11">
        <f>BC61+(BC61*(Kalkulator!$P$18/100))</f>
        <v>821100</v>
      </c>
      <c r="BE61" s="11">
        <f>BD61+(BD61*(Kalkulator!$P$18/100))</f>
        <v>821100</v>
      </c>
      <c r="BF61" s="11">
        <f>BE61+(BE61*(Kalkulator!$P$18/100))</f>
        <v>821100</v>
      </c>
      <c r="BG61" s="11">
        <f>BF61+(BF61*(Kalkulator!$P$18/100))</f>
        <v>821100</v>
      </c>
      <c r="BH61" s="11">
        <f>BG61+(BG61*(Kalkulator!$P$18/100))</f>
        <v>821100</v>
      </c>
      <c r="BI61" s="11">
        <f>BH61+(BH61*(Kalkulator!$P$18/100))</f>
        <v>821100</v>
      </c>
      <c r="BJ61" s="11">
        <f>BI61+(BI61*(Kalkulator!$P$18/100))</f>
        <v>821100</v>
      </c>
      <c r="BK61" s="11">
        <f>BJ61+(BJ61*(Kalkulator!$P$18/100))</f>
        <v>821100</v>
      </c>
      <c r="BL61" s="11">
        <f>BK61+(BK61*(Kalkulator!$P$18/100))</f>
        <v>821100</v>
      </c>
      <c r="BM61" s="11">
        <f>BL61+(BL61*(Kalkulator!$P$18/100))</f>
        <v>821100</v>
      </c>
      <c r="BN61" s="11">
        <f>BM61+(BM61*(Kalkulator!$P$18/100))</f>
        <v>821100</v>
      </c>
      <c r="BO61" s="11">
        <f>BN61+(BN61*(Kalkulator!$P$18/100))</f>
        <v>821100</v>
      </c>
      <c r="BP61" s="11">
        <f>BO61+(BO61*(Kalkulator!$P$18/100))</f>
        <v>821100</v>
      </c>
      <c r="BQ61" s="11">
        <f>BP61+(BP61*(Kalkulator!$P$18/100))</f>
        <v>821100</v>
      </c>
      <c r="BR61" s="11">
        <f>BQ61+(BQ61*(Kalkulator!$P$18/100))</f>
        <v>821100</v>
      </c>
      <c r="BS61" s="11">
        <f>BR61+(BR61*(Kalkulator!$P$18/100))</f>
        <v>821100</v>
      </c>
      <c r="BT61" s="11">
        <f>BS61+(BS61*(Kalkulator!$P$18/100))</f>
        <v>821100</v>
      </c>
      <c r="BU61" s="11">
        <f>BT61+(BT61*(Kalkulator!$P$18/100))</f>
        <v>821100</v>
      </c>
      <c r="BV61" s="11">
        <f>BU61+(BU61*(Kalkulator!$P$18/100))</f>
        <v>821100</v>
      </c>
      <c r="BW61" s="11">
        <f>BV61+(BV61*(Kalkulator!$P$18/100))</f>
        <v>821100</v>
      </c>
      <c r="BX61" s="11">
        <f>BW61+(BW61*(Kalkulator!$P$18/100))</f>
        <v>821100</v>
      </c>
      <c r="BY61" s="11">
        <f>BX61+(BX61*(Kalkulator!$P$18/100))</f>
        <v>821100</v>
      </c>
      <c r="BZ61" s="11">
        <f>BY61+(BY61*(Kalkulator!$P$18/100))</f>
        <v>821100</v>
      </c>
      <c r="CA61" s="11">
        <f>BZ61+(BZ61*(Kalkulator!$P$18/100))</f>
        <v>821100</v>
      </c>
      <c r="CB61" s="11">
        <f>CA61+(CA61*(Kalkulator!$P$18/100))</f>
        <v>821100</v>
      </c>
      <c r="CC61" s="11">
        <f>CB61+(CB61*(Kalkulator!$P$18/100))</f>
        <v>821100</v>
      </c>
      <c r="CD61" s="11">
        <f>CC61+(CC61*(Kalkulator!$P$18/100))</f>
        <v>821100</v>
      </c>
      <c r="CE61" s="11">
        <f>CD61+(CD61*(Kalkulator!$P$18/100))</f>
        <v>821100</v>
      </c>
      <c r="CF61" s="11">
        <f>CE61+(CE61*(Kalkulator!$P$18/100))</f>
        <v>821100</v>
      </c>
      <c r="CG61" s="11">
        <f>CF61+(CF61*(Kalkulator!$P$18/100))</f>
        <v>821100</v>
      </c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</row>
    <row r="62" spans="1:147">
      <c r="A62" s="7">
        <v>79</v>
      </c>
      <c r="B62" s="19" t="s">
        <v>6</v>
      </c>
      <c r="C62" s="19" t="s">
        <v>6</v>
      </c>
      <c r="D62" s="19" t="s">
        <v>6</v>
      </c>
      <c r="E62" s="19" t="s">
        <v>6</v>
      </c>
      <c r="F62" s="15">
        <v>602200</v>
      </c>
      <c r="G62" s="18">
        <v>615400</v>
      </c>
      <c r="H62" s="15">
        <v>615400</v>
      </c>
      <c r="I62" s="18">
        <v>628300</v>
      </c>
      <c r="J62" s="15">
        <v>628300</v>
      </c>
      <c r="K62" s="18">
        <v>644800</v>
      </c>
      <c r="L62" s="15">
        <v>653000</v>
      </c>
      <c r="M62" s="18">
        <v>683400</v>
      </c>
      <c r="N62" s="15">
        <v>688000</v>
      </c>
      <c r="O62" s="18">
        <v>702500</v>
      </c>
      <c r="P62" s="15">
        <v>714600</v>
      </c>
      <c r="Q62" s="18">
        <v>733900</v>
      </c>
      <c r="R62" s="15">
        <v>741800</v>
      </c>
      <c r="S62" s="18">
        <v>756500</v>
      </c>
      <c r="T62" s="15">
        <v>757900</v>
      </c>
      <c r="U62" s="18">
        <v>766600</v>
      </c>
      <c r="V62" s="15">
        <v>769100</v>
      </c>
      <c r="W62" s="18">
        <v>778700</v>
      </c>
      <c r="X62" s="15">
        <v>789200</v>
      </c>
      <c r="Y62" s="18">
        <v>792700</v>
      </c>
      <c r="Z62" s="15">
        <v>801300</v>
      </c>
      <c r="AA62" s="18">
        <v>814900</v>
      </c>
      <c r="AB62" s="15">
        <v>845900</v>
      </c>
      <c r="AC62" s="11">
        <f>AB62+(AB62*(Kalkulator!$P$18/100))</f>
        <v>845900</v>
      </c>
      <c r="AD62" s="11">
        <f>AC62+(AC62*(Kalkulator!$P$18/100))</f>
        <v>845900</v>
      </c>
      <c r="AE62" s="11">
        <f>AD62+(AD62*(Kalkulator!$P$18/100))</f>
        <v>845900</v>
      </c>
      <c r="AF62" s="11">
        <f>AE62+(AE62*(Kalkulator!$P$18/100))</f>
        <v>845900</v>
      </c>
      <c r="AG62" s="11">
        <f>AF62+(AF62*(Kalkulator!$P$18/100))</f>
        <v>845900</v>
      </c>
      <c r="AH62" s="11">
        <f>AG62+(AG62*(Kalkulator!$P$18/100))</f>
        <v>845900</v>
      </c>
      <c r="AI62" s="11">
        <f>AH62+(AH62*(Kalkulator!$P$18/100))</f>
        <v>845900</v>
      </c>
      <c r="AJ62" s="11">
        <f>AI62+(AI62*(Kalkulator!$P$18/100))</f>
        <v>845900</v>
      </c>
      <c r="AK62" s="11">
        <f>AJ62+(AJ62*(Kalkulator!$P$18/100))</f>
        <v>845900</v>
      </c>
      <c r="AL62" s="11">
        <f>AK62+(AK62*(Kalkulator!$P$18/100))</f>
        <v>845900</v>
      </c>
      <c r="AM62" s="11">
        <f>AL62+(AL62*(Kalkulator!$P$18/100))</f>
        <v>845900</v>
      </c>
      <c r="AN62" s="11">
        <f>AM62+(AM62*(Kalkulator!$P$18/100))</f>
        <v>845900</v>
      </c>
      <c r="AO62" s="11">
        <f>AN62+(AN62*(Kalkulator!$P$18/100))</f>
        <v>845900</v>
      </c>
      <c r="AP62" s="11">
        <f>AO62+(AO62*(Kalkulator!$P$18/100))</f>
        <v>845900</v>
      </c>
      <c r="AQ62" s="11">
        <f>AP62+(AP62*(Kalkulator!$P$18/100))</f>
        <v>845900</v>
      </c>
      <c r="AR62" s="11">
        <f>AQ62+(AQ62*(Kalkulator!$P$18/100))</f>
        <v>845900</v>
      </c>
      <c r="AS62" s="11">
        <f>AR62+(AR62*(Kalkulator!$P$18/100))</f>
        <v>845900</v>
      </c>
      <c r="AT62" s="11">
        <f>AS62+(AS62*(Kalkulator!$P$18/100))</f>
        <v>845900</v>
      </c>
      <c r="AU62" s="11">
        <f>AT62+(AT62*(Kalkulator!$P$18/100))</f>
        <v>845900</v>
      </c>
      <c r="AV62" s="11">
        <f>AU62+(AU62*(Kalkulator!$P$18/100))</f>
        <v>845900</v>
      </c>
      <c r="AW62" s="11">
        <f>AV62+(AV62*(Kalkulator!$P$18/100))</f>
        <v>845900</v>
      </c>
      <c r="AX62" s="11">
        <f>AW62+(AW62*(Kalkulator!$P$18/100))</f>
        <v>845900</v>
      </c>
      <c r="AY62" s="11">
        <f>AX62+(AX62*(Kalkulator!$P$18/100))</f>
        <v>845900</v>
      </c>
      <c r="AZ62" s="11">
        <f>AY62+(AY62*(Kalkulator!$P$18/100))</f>
        <v>845900</v>
      </c>
      <c r="BA62" s="11">
        <f>AZ62+(AZ62*(Kalkulator!$P$18/100))</f>
        <v>845900</v>
      </c>
      <c r="BB62" s="11">
        <f>BA62+(BA62*(Kalkulator!$P$18/100))</f>
        <v>845900</v>
      </c>
      <c r="BC62" s="11">
        <f>BB62+(BB62*(Kalkulator!$P$18/100))</f>
        <v>845900</v>
      </c>
      <c r="BD62" s="11">
        <f>BC62+(BC62*(Kalkulator!$P$18/100))</f>
        <v>845900</v>
      </c>
      <c r="BE62" s="11">
        <f>BD62+(BD62*(Kalkulator!$P$18/100))</f>
        <v>845900</v>
      </c>
      <c r="BF62" s="11">
        <f>BE62+(BE62*(Kalkulator!$P$18/100))</f>
        <v>845900</v>
      </c>
      <c r="BG62" s="11">
        <f>BF62+(BF62*(Kalkulator!$P$18/100))</f>
        <v>845900</v>
      </c>
      <c r="BH62" s="11">
        <f>BG62+(BG62*(Kalkulator!$P$18/100))</f>
        <v>845900</v>
      </c>
      <c r="BI62" s="11">
        <f>BH62+(BH62*(Kalkulator!$P$18/100))</f>
        <v>845900</v>
      </c>
      <c r="BJ62" s="11">
        <f>BI62+(BI62*(Kalkulator!$P$18/100))</f>
        <v>845900</v>
      </c>
      <c r="BK62" s="11">
        <f>BJ62+(BJ62*(Kalkulator!$P$18/100))</f>
        <v>845900</v>
      </c>
      <c r="BL62" s="11">
        <f>BK62+(BK62*(Kalkulator!$P$18/100))</f>
        <v>845900</v>
      </c>
      <c r="BM62" s="11">
        <f>BL62+(BL62*(Kalkulator!$P$18/100))</f>
        <v>845900</v>
      </c>
      <c r="BN62" s="11">
        <f>BM62+(BM62*(Kalkulator!$P$18/100))</f>
        <v>845900</v>
      </c>
      <c r="BO62" s="11">
        <f>BN62+(BN62*(Kalkulator!$P$18/100))</f>
        <v>845900</v>
      </c>
      <c r="BP62" s="11">
        <f>BO62+(BO62*(Kalkulator!$P$18/100))</f>
        <v>845900</v>
      </c>
      <c r="BQ62" s="11">
        <f>BP62+(BP62*(Kalkulator!$P$18/100))</f>
        <v>845900</v>
      </c>
      <c r="BR62" s="11">
        <f>BQ62+(BQ62*(Kalkulator!$P$18/100))</f>
        <v>845900</v>
      </c>
      <c r="BS62" s="11">
        <f>BR62+(BR62*(Kalkulator!$P$18/100))</f>
        <v>845900</v>
      </c>
      <c r="BT62" s="11">
        <f>BS62+(BS62*(Kalkulator!$P$18/100))</f>
        <v>845900</v>
      </c>
      <c r="BU62" s="11">
        <f>BT62+(BT62*(Kalkulator!$P$18/100))</f>
        <v>845900</v>
      </c>
      <c r="BV62" s="11">
        <f>BU62+(BU62*(Kalkulator!$P$18/100))</f>
        <v>845900</v>
      </c>
      <c r="BW62" s="11">
        <f>BV62+(BV62*(Kalkulator!$P$18/100))</f>
        <v>845900</v>
      </c>
      <c r="BX62" s="11">
        <f>BW62+(BW62*(Kalkulator!$P$18/100))</f>
        <v>845900</v>
      </c>
      <c r="BY62" s="11">
        <f>BX62+(BX62*(Kalkulator!$P$18/100))</f>
        <v>845900</v>
      </c>
      <c r="BZ62" s="11">
        <f>BY62+(BY62*(Kalkulator!$P$18/100))</f>
        <v>845900</v>
      </c>
      <c r="CA62" s="11">
        <f>BZ62+(BZ62*(Kalkulator!$P$18/100))</f>
        <v>845900</v>
      </c>
      <c r="CB62" s="11">
        <f>CA62+(CA62*(Kalkulator!$P$18/100))</f>
        <v>845900</v>
      </c>
      <c r="CC62" s="11">
        <f>CB62+(CB62*(Kalkulator!$P$18/100))</f>
        <v>845900</v>
      </c>
      <c r="CD62" s="11">
        <f>CC62+(CC62*(Kalkulator!$P$18/100))</f>
        <v>845900</v>
      </c>
      <c r="CE62" s="11">
        <f>CD62+(CD62*(Kalkulator!$P$18/100))</f>
        <v>845900</v>
      </c>
      <c r="CF62" s="11">
        <f>CE62+(CE62*(Kalkulator!$P$18/100))</f>
        <v>845900</v>
      </c>
      <c r="CG62" s="11">
        <f>CF62+(CF62*(Kalkulator!$P$18/100))</f>
        <v>845900</v>
      </c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</row>
    <row r="63" spans="1:147">
      <c r="A63" s="7">
        <v>80</v>
      </c>
      <c r="B63" s="19" t="s">
        <v>6</v>
      </c>
      <c r="C63" s="19" t="s">
        <v>6</v>
      </c>
      <c r="D63" s="19" t="s">
        <v>6</v>
      </c>
      <c r="E63" s="19" t="s">
        <v>6</v>
      </c>
      <c r="F63" s="19" t="s">
        <v>6</v>
      </c>
      <c r="G63" s="18">
        <v>635400</v>
      </c>
      <c r="H63" s="15">
        <v>635400</v>
      </c>
      <c r="I63" s="18">
        <v>648300</v>
      </c>
      <c r="J63" s="15">
        <v>648300</v>
      </c>
      <c r="K63" s="18">
        <v>664800</v>
      </c>
      <c r="L63" s="15">
        <v>673000</v>
      </c>
      <c r="M63" s="18">
        <v>704300</v>
      </c>
      <c r="N63" s="15">
        <v>709100</v>
      </c>
      <c r="O63" s="18">
        <v>724000</v>
      </c>
      <c r="P63" s="15">
        <v>736500</v>
      </c>
      <c r="Q63" s="18">
        <v>756400</v>
      </c>
      <c r="R63" s="15">
        <v>764500</v>
      </c>
      <c r="S63" s="18">
        <v>779600</v>
      </c>
      <c r="T63" s="15">
        <v>781100</v>
      </c>
      <c r="U63" s="18">
        <v>790100</v>
      </c>
      <c r="V63" s="15">
        <v>792700</v>
      </c>
      <c r="W63" s="18">
        <v>802600</v>
      </c>
      <c r="X63" s="15">
        <v>813400</v>
      </c>
      <c r="Y63" s="18">
        <v>817000</v>
      </c>
      <c r="Z63" s="15">
        <v>825900</v>
      </c>
      <c r="AA63" s="18">
        <v>839900</v>
      </c>
      <c r="AB63" s="15">
        <v>870900</v>
      </c>
      <c r="AC63" s="11">
        <f>AB63+(AB63*(Kalkulator!$P$18/100))</f>
        <v>870900</v>
      </c>
      <c r="AD63" s="11">
        <f>AC63+(AC63*(Kalkulator!$P$18/100))</f>
        <v>870900</v>
      </c>
      <c r="AE63" s="11">
        <f>AD63+(AD63*(Kalkulator!$P$18/100))</f>
        <v>870900</v>
      </c>
      <c r="AF63" s="11">
        <f>AE63+(AE63*(Kalkulator!$P$18/100))</f>
        <v>870900</v>
      </c>
      <c r="AG63" s="11">
        <f>AF63+(AF63*(Kalkulator!$P$18/100))</f>
        <v>870900</v>
      </c>
      <c r="AH63" s="11">
        <f>AG63+(AG63*(Kalkulator!$P$18/100))</f>
        <v>870900</v>
      </c>
      <c r="AI63" s="11">
        <f>AH63+(AH63*(Kalkulator!$P$18/100))</f>
        <v>870900</v>
      </c>
      <c r="AJ63" s="11">
        <f>AI63+(AI63*(Kalkulator!$P$18/100))</f>
        <v>870900</v>
      </c>
      <c r="AK63" s="11">
        <f>AJ63+(AJ63*(Kalkulator!$P$18/100))</f>
        <v>870900</v>
      </c>
      <c r="AL63" s="11">
        <f>AK63+(AK63*(Kalkulator!$P$18/100))</f>
        <v>870900</v>
      </c>
      <c r="AM63" s="11">
        <f>AL63+(AL63*(Kalkulator!$P$18/100))</f>
        <v>870900</v>
      </c>
      <c r="AN63" s="11">
        <f>AM63+(AM63*(Kalkulator!$P$18/100))</f>
        <v>870900</v>
      </c>
      <c r="AO63" s="11">
        <f>AN63+(AN63*(Kalkulator!$P$18/100))</f>
        <v>870900</v>
      </c>
      <c r="AP63" s="11">
        <f>AO63+(AO63*(Kalkulator!$P$18/100))</f>
        <v>870900</v>
      </c>
      <c r="AQ63" s="11">
        <f>AP63+(AP63*(Kalkulator!$P$18/100))</f>
        <v>870900</v>
      </c>
      <c r="AR63" s="11">
        <f>AQ63+(AQ63*(Kalkulator!$P$18/100))</f>
        <v>870900</v>
      </c>
      <c r="AS63" s="11">
        <f>AR63+(AR63*(Kalkulator!$P$18/100))</f>
        <v>870900</v>
      </c>
      <c r="AT63" s="11">
        <f>AS63+(AS63*(Kalkulator!$P$18/100))</f>
        <v>870900</v>
      </c>
      <c r="AU63" s="11">
        <f>AT63+(AT63*(Kalkulator!$P$18/100))</f>
        <v>870900</v>
      </c>
      <c r="AV63" s="11">
        <f>AU63+(AU63*(Kalkulator!$P$18/100))</f>
        <v>870900</v>
      </c>
      <c r="AW63" s="11">
        <f>AV63+(AV63*(Kalkulator!$P$18/100))</f>
        <v>870900</v>
      </c>
      <c r="AX63" s="11">
        <f>AW63+(AW63*(Kalkulator!$P$18/100))</f>
        <v>870900</v>
      </c>
      <c r="AY63" s="11">
        <f>AX63+(AX63*(Kalkulator!$P$18/100))</f>
        <v>870900</v>
      </c>
      <c r="AZ63" s="11">
        <f>AY63+(AY63*(Kalkulator!$P$18/100))</f>
        <v>870900</v>
      </c>
      <c r="BA63" s="11">
        <f>AZ63+(AZ63*(Kalkulator!$P$18/100))</f>
        <v>870900</v>
      </c>
      <c r="BB63" s="11">
        <f>BA63+(BA63*(Kalkulator!$P$18/100))</f>
        <v>870900</v>
      </c>
      <c r="BC63" s="11">
        <f>BB63+(BB63*(Kalkulator!$P$18/100))</f>
        <v>870900</v>
      </c>
      <c r="BD63" s="11">
        <f>BC63+(BC63*(Kalkulator!$P$18/100))</f>
        <v>870900</v>
      </c>
      <c r="BE63" s="11">
        <f>BD63+(BD63*(Kalkulator!$P$18/100))</f>
        <v>870900</v>
      </c>
      <c r="BF63" s="11">
        <f>BE63+(BE63*(Kalkulator!$P$18/100))</f>
        <v>870900</v>
      </c>
      <c r="BG63" s="11">
        <f>BF63+(BF63*(Kalkulator!$P$18/100))</f>
        <v>870900</v>
      </c>
      <c r="BH63" s="11">
        <f>BG63+(BG63*(Kalkulator!$P$18/100))</f>
        <v>870900</v>
      </c>
      <c r="BI63" s="11">
        <f>BH63+(BH63*(Kalkulator!$P$18/100))</f>
        <v>870900</v>
      </c>
      <c r="BJ63" s="11">
        <f>BI63+(BI63*(Kalkulator!$P$18/100))</f>
        <v>870900</v>
      </c>
      <c r="BK63" s="11">
        <f>BJ63+(BJ63*(Kalkulator!$P$18/100))</f>
        <v>870900</v>
      </c>
      <c r="BL63" s="11">
        <f>BK63+(BK63*(Kalkulator!$P$18/100))</f>
        <v>870900</v>
      </c>
      <c r="BM63" s="11">
        <f>BL63+(BL63*(Kalkulator!$P$18/100))</f>
        <v>870900</v>
      </c>
      <c r="BN63" s="11">
        <f>BM63+(BM63*(Kalkulator!$P$18/100))</f>
        <v>870900</v>
      </c>
      <c r="BO63" s="11">
        <f>BN63+(BN63*(Kalkulator!$P$18/100))</f>
        <v>870900</v>
      </c>
      <c r="BP63" s="11">
        <f>BO63+(BO63*(Kalkulator!$P$18/100))</f>
        <v>870900</v>
      </c>
      <c r="BQ63" s="11">
        <f>BP63+(BP63*(Kalkulator!$P$18/100))</f>
        <v>870900</v>
      </c>
      <c r="BR63" s="11">
        <f>BQ63+(BQ63*(Kalkulator!$P$18/100))</f>
        <v>870900</v>
      </c>
      <c r="BS63" s="11">
        <f>BR63+(BR63*(Kalkulator!$P$18/100))</f>
        <v>870900</v>
      </c>
      <c r="BT63" s="11">
        <f>BS63+(BS63*(Kalkulator!$P$18/100))</f>
        <v>870900</v>
      </c>
      <c r="BU63" s="11">
        <f>BT63+(BT63*(Kalkulator!$P$18/100))</f>
        <v>870900</v>
      </c>
      <c r="BV63" s="11">
        <f>BU63+(BU63*(Kalkulator!$P$18/100))</f>
        <v>870900</v>
      </c>
      <c r="BW63" s="11">
        <f>BV63+(BV63*(Kalkulator!$P$18/100))</f>
        <v>870900</v>
      </c>
      <c r="BX63" s="11">
        <f>BW63+(BW63*(Kalkulator!$P$18/100))</f>
        <v>870900</v>
      </c>
      <c r="BY63" s="11">
        <f>BX63+(BX63*(Kalkulator!$P$18/100))</f>
        <v>870900</v>
      </c>
      <c r="BZ63" s="11">
        <f>BY63+(BY63*(Kalkulator!$P$18/100))</f>
        <v>870900</v>
      </c>
      <c r="CA63" s="11">
        <f>BZ63+(BZ63*(Kalkulator!$P$18/100))</f>
        <v>870900</v>
      </c>
      <c r="CB63" s="11">
        <f>CA63+(CA63*(Kalkulator!$P$18/100))</f>
        <v>870900</v>
      </c>
      <c r="CC63" s="11">
        <f>CB63+(CB63*(Kalkulator!$P$18/100))</f>
        <v>870900</v>
      </c>
      <c r="CD63" s="11">
        <f>CC63+(CC63*(Kalkulator!$P$18/100))</f>
        <v>870900</v>
      </c>
      <c r="CE63" s="11">
        <f>CD63+(CD63*(Kalkulator!$P$18/100))</f>
        <v>870900</v>
      </c>
      <c r="CF63" s="11">
        <f>CE63+(CE63*(Kalkulator!$P$18/100))</f>
        <v>870900</v>
      </c>
      <c r="CG63" s="11">
        <f>CF63+(CF63*(Kalkulator!$P$18/100))</f>
        <v>870900</v>
      </c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</row>
    <row r="64" spans="1:147">
      <c r="A64" s="7">
        <v>81</v>
      </c>
      <c r="B64" s="19" t="s">
        <v>6</v>
      </c>
      <c r="C64" s="19" t="s">
        <v>6</v>
      </c>
      <c r="D64" s="19" t="s">
        <v>6</v>
      </c>
      <c r="E64" s="19" t="s">
        <v>6</v>
      </c>
      <c r="F64" s="19" t="s">
        <v>6</v>
      </c>
      <c r="G64" s="18">
        <v>655400</v>
      </c>
      <c r="H64" s="15">
        <v>655400</v>
      </c>
      <c r="I64" s="18">
        <v>668300</v>
      </c>
      <c r="J64" s="15">
        <v>668300</v>
      </c>
      <c r="K64" s="18">
        <v>684800</v>
      </c>
      <c r="L64" s="15">
        <v>693000</v>
      </c>
      <c r="M64" s="18">
        <v>725000</v>
      </c>
      <c r="N64" s="15">
        <v>729800</v>
      </c>
      <c r="O64" s="18">
        <v>745200</v>
      </c>
      <c r="P64" s="15">
        <v>758000</v>
      </c>
      <c r="Q64" s="18">
        <v>778500</v>
      </c>
      <c r="R64" s="15">
        <v>786800</v>
      </c>
      <c r="S64" s="18">
        <v>802400</v>
      </c>
      <c r="T64" s="15">
        <v>803900</v>
      </c>
      <c r="U64" s="18">
        <v>813100</v>
      </c>
      <c r="V64" s="15">
        <v>815800</v>
      </c>
      <c r="W64" s="18">
        <v>826000</v>
      </c>
      <c r="X64" s="15">
        <v>837200</v>
      </c>
      <c r="Y64" s="18">
        <v>840900</v>
      </c>
      <c r="Z64" s="15">
        <v>850000</v>
      </c>
      <c r="AA64" s="18">
        <v>864500</v>
      </c>
      <c r="AB64" s="15">
        <v>895500</v>
      </c>
      <c r="AC64" s="11">
        <f>AB64+(AB64*(Kalkulator!$P$18/100))</f>
        <v>895500</v>
      </c>
      <c r="AD64" s="11">
        <f>AC64+(AC64*(Kalkulator!$P$18/100))</f>
        <v>895500</v>
      </c>
      <c r="AE64" s="11">
        <f>AD64+(AD64*(Kalkulator!$P$18/100))</f>
        <v>895500</v>
      </c>
      <c r="AF64" s="11">
        <f>AE64+(AE64*(Kalkulator!$P$18/100))</f>
        <v>895500</v>
      </c>
      <c r="AG64" s="11">
        <f>AF64+(AF64*(Kalkulator!$P$18/100))</f>
        <v>895500</v>
      </c>
      <c r="AH64" s="11">
        <f>AG64+(AG64*(Kalkulator!$P$18/100))</f>
        <v>895500</v>
      </c>
      <c r="AI64" s="11">
        <f>AH64+(AH64*(Kalkulator!$P$18/100))</f>
        <v>895500</v>
      </c>
      <c r="AJ64" s="11">
        <f>AI64+(AI64*(Kalkulator!$P$18/100))</f>
        <v>895500</v>
      </c>
      <c r="AK64" s="11">
        <f>AJ64+(AJ64*(Kalkulator!$P$18/100))</f>
        <v>895500</v>
      </c>
      <c r="AL64" s="11">
        <f>AK64+(AK64*(Kalkulator!$P$18/100))</f>
        <v>895500</v>
      </c>
      <c r="AM64" s="11">
        <f>AL64+(AL64*(Kalkulator!$P$18/100))</f>
        <v>895500</v>
      </c>
      <c r="AN64" s="11">
        <f>AM64+(AM64*(Kalkulator!$P$18/100))</f>
        <v>895500</v>
      </c>
      <c r="AO64" s="11">
        <f>AN64+(AN64*(Kalkulator!$P$18/100))</f>
        <v>895500</v>
      </c>
      <c r="AP64" s="11">
        <f>AO64+(AO64*(Kalkulator!$P$18/100))</f>
        <v>895500</v>
      </c>
      <c r="AQ64" s="11">
        <f>AP64+(AP64*(Kalkulator!$P$18/100))</f>
        <v>895500</v>
      </c>
      <c r="AR64" s="11">
        <f>AQ64+(AQ64*(Kalkulator!$P$18/100))</f>
        <v>895500</v>
      </c>
      <c r="AS64" s="11">
        <f>AR64+(AR64*(Kalkulator!$P$18/100))</f>
        <v>895500</v>
      </c>
      <c r="AT64" s="11">
        <f>AS64+(AS64*(Kalkulator!$P$18/100))</f>
        <v>895500</v>
      </c>
      <c r="AU64" s="11">
        <f>AT64+(AT64*(Kalkulator!$P$18/100))</f>
        <v>895500</v>
      </c>
      <c r="AV64" s="11">
        <f>AU64+(AU64*(Kalkulator!$P$18/100))</f>
        <v>895500</v>
      </c>
      <c r="AW64" s="11">
        <f>AV64+(AV64*(Kalkulator!$P$18/100))</f>
        <v>895500</v>
      </c>
      <c r="AX64" s="11">
        <f>AW64+(AW64*(Kalkulator!$P$18/100))</f>
        <v>895500</v>
      </c>
      <c r="AY64" s="11">
        <f>AX64+(AX64*(Kalkulator!$P$18/100))</f>
        <v>895500</v>
      </c>
      <c r="AZ64" s="11">
        <f>AY64+(AY64*(Kalkulator!$P$18/100))</f>
        <v>895500</v>
      </c>
      <c r="BA64" s="11">
        <f>AZ64+(AZ64*(Kalkulator!$P$18/100))</f>
        <v>895500</v>
      </c>
      <c r="BB64" s="11">
        <f>BA64+(BA64*(Kalkulator!$P$18/100))</f>
        <v>895500</v>
      </c>
      <c r="BC64" s="11">
        <f>BB64+(BB64*(Kalkulator!$P$18/100))</f>
        <v>895500</v>
      </c>
      <c r="BD64" s="11">
        <f>BC64+(BC64*(Kalkulator!$P$18/100))</f>
        <v>895500</v>
      </c>
      <c r="BE64" s="11">
        <f>BD64+(BD64*(Kalkulator!$P$18/100))</f>
        <v>895500</v>
      </c>
      <c r="BF64" s="11">
        <f>BE64+(BE64*(Kalkulator!$P$18/100))</f>
        <v>895500</v>
      </c>
      <c r="BG64" s="11">
        <f>BF64+(BF64*(Kalkulator!$P$18/100))</f>
        <v>895500</v>
      </c>
      <c r="BH64" s="11">
        <f>BG64+(BG64*(Kalkulator!$P$18/100))</f>
        <v>895500</v>
      </c>
      <c r="BI64" s="11">
        <f>BH64+(BH64*(Kalkulator!$P$18/100))</f>
        <v>895500</v>
      </c>
      <c r="BJ64" s="11">
        <f>BI64+(BI64*(Kalkulator!$P$18/100))</f>
        <v>895500</v>
      </c>
      <c r="BK64" s="11">
        <f>BJ64+(BJ64*(Kalkulator!$P$18/100))</f>
        <v>895500</v>
      </c>
      <c r="BL64" s="11">
        <f>BK64+(BK64*(Kalkulator!$P$18/100))</f>
        <v>895500</v>
      </c>
      <c r="BM64" s="11">
        <f>BL64+(BL64*(Kalkulator!$P$18/100))</f>
        <v>895500</v>
      </c>
      <c r="BN64" s="11">
        <f>BM64+(BM64*(Kalkulator!$P$18/100))</f>
        <v>895500</v>
      </c>
      <c r="BO64" s="11">
        <f>BN64+(BN64*(Kalkulator!$P$18/100))</f>
        <v>895500</v>
      </c>
      <c r="BP64" s="11">
        <f>BO64+(BO64*(Kalkulator!$P$18/100))</f>
        <v>895500</v>
      </c>
      <c r="BQ64" s="11">
        <f>BP64+(BP64*(Kalkulator!$P$18/100))</f>
        <v>895500</v>
      </c>
      <c r="BR64" s="11">
        <f>BQ64+(BQ64*(Kalkulator!$P$18/100))</f>
        <v>895500</v>
      </c>
      <c r="BS64" s="11">
        <f>BR64+(BR64*(Kalkulator!$P$18/100))</f>
        <v>895500</v>
      </c>
      <c r="BT64" s="11">
        <f>BS64+(BS64*(Kalkulator!$P$18/100))</f>
        <v>895500</v>
      </c>
      <c r="BU64" s="11">
        <f>BT64+(BT64*(Kalkulator!$P$18/100))</f>
        <v>895500</v>
      </c>
      <c r="BV64" s="11">
        <f>BU64+(BU64*(Kalkulator!$P$18/100))</f>
        <v>895500</v>
      </c>
      <c r="BW64" s="11">
        <f>BV64+(BV64*(Kalkulator!$P$18/100))</f>
        <v>895500</v>
      </c>
      <c r="BX64" s="11">
        <f>BW64+(BW64*(Kalkulator!$P$18/100))</f>
        <v>895500</v>
      </c>
      <c r="BY64" s="11">
        <f>BX64+(BX64*(Kalkulator!$P$18/100))</f>
        <v>895500</v>
      </c>
      <c r="BZ64" s="11">
        <f>BY64+(BY64*(Kalkulator!$P$18/100))</f>
        <v>895500</v>
      </c>
      <c r="CA64" s="11">
        <f>BZ64+(BZ64*(Kalkulator!$P$18/100))</f>
        <v>895500</v>
      </c>
      <c r="CB64" s="11">
        <f>CA64+(CA64*(Kalkulator!$P$18/100))</f>
        <v>895500</v>
      </c>
      <c r="CC64" s="11">
        <f>CB64+(CB64*(Kalkulator!$P$18/100))</f>
        <v>895500</v>
      </c>
      <c r="CD64" s="11">
        <f>CC64+(CC64*(Kalkulator!$P$18/100))</f>
        <v>895500</v>
      </c>
      <c r="CE64" s="11">
        <f>CD64+(CD64*(Kalkulator!$P$18/100))</f>
        <v>895500</v>
      </c>
      <c r="CF64" s="11">
        <f>CE64+(CE64*(Kalkulator!$P$18/100))</f>
        <v>895500</v>
      </c>
      <c r="CG64" s="11">
        <f>CF64+(CF64*(Kalkulator!$P$18/100))</f>
        <v>895500</v>
      </c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</row>
    <row r="65" spans="1:147">
      <c r="A65" s="7">
        <v>82</v>
      </c>
      <c r="B65" s="19" t="s">
        <v>6</v>
      </c>
      <c r="C65" s="19" t="s">
        <v>6</v>
      </c>
      <c r="D65" s="19" t="s">
        <v>6</v>
      </c>
      <c r="E65" s="19" t="s">
        <v>6</v>
      </c>
      <c r="F65" s="19" t="s">
        <v>6</v>
      </c>
      <c r="G65" s="18">
        <v>675400</v>
      </c>
      <c r="H65" s="15">
        <v>675400</v>
      </c>
      <c r="I65" s="18">
        <v>688300</v>
      </c>
      <c r="J65" s="15">
        <v>688300</v>
      </c>
      <c r="K65" s="18">
        <v>704800</v>
      </c>
      <c r="L65" s="15">
        <v>713000</v>
      </c>
      <c r="M65" s="18">
        <v>745000</v>
      </c>
      <c r="N65" s="15">
        <v>749800</v>
      </c>
      <c r="O65" s="18">
        <v>765600</v>
      </c>
      <c r="P65" s="15">
        <v>778800</v>
      </c>
      <c r="Q65" s="18">
        <v>799800</v>
      </c>
      <c r="R65" s="15">
        <v>808400</v>
      </c>
      <c r="S65" s="18">
        <v>824400</v>
      </c>
      <c r="T65" s="15">
        <v>826000</v>
      </c>
      <c r="U65" s="18">
        <v>835500</v>
      </c>
      <c r="V65" s="15">
        <v>838300</v>
      </c>
      <c r="W65" s="18">
        <v>848800</v>
      </c>
      <c r="X65" s="15">
        <v>860300</v>
      </c>
      <c r="Y65" s="18">
        <v>864100</v>
      </c>
      <c r="Z65" s="15">
        <v>873400</v>
      </c>
      <c r="AA65" s="18">
        <v>888200</v>
      </c>
      <c r="AB65" s="15">
        <v>919200</v>
      </c>
      <c r="AC65" s="11">
        <f>AB65+(AB65*(Kalkulator!$P$18/100))</f>
        <v>919200</v>
      </c>
      <c r="AD65" s="11">
        <f>AC65+(AC65*(Kalkulator!$P$18/100))</f>
        <v>919200</v>
      </c>
      <c r="AE65" s="11">
        <f>AD65+(AD65*(Kalkulator!$P$18/100))</f>
        <v>919200</v>
      </c>
      <c r="AF65" s="11">
        <f>AE65+(AE65*(Kalkulator!$P$18/100))</f>
        <v>919200</v>
      </c>
      <c r="AG65" s="11">
        <f>AF65+(AF65*(Kalkulator!$P$18/100))</f>
        <v>919200</v>
      </c>
      <c r="AH65" s="11">
        <f>AG65+(AG65*(Kalkulator!$P$18/100))</f>
        <v>919200</v>
      </c>
      <c r="AI65" s="11">
        <f>AH65+(AH65*(Kalkulator!$P$18/100))</f>
        <v>919200</v>
      </c>
      <c r="AJ65" s="11">
        <f>AI65+(AI65*(Kalkulator!$P$18/100))</f>
        <v>919200</v>
      </c>
      <c r="AK65" s="11">
        <f>AJ65+(AJ65*(Kalkulator!$P$18/100))</f>
        <v>919200</v>
      </c>
      <c r="AL65" s="11">
        <f>AK65+(AK65*(Kalkulator!$P$18/100))</f>
        <v>919200</v>
      </c>
      <c r="AM65" s="11">
        <f>AL65+(AL65*(Kalkulator!$P$18/100))</f>
        <v>919200</v>
      </c>
      <c r="AN65" s="11">
        <f>AM65+(AM65*(Kalkulator!$P$18/100))</f>
        <v>919200</v>
      </c>
      <c r="AO65" s="11">
        <f>AN65+(AN65*(Kalkulator!$P$18/100))</f>
        <v>919200</v>
      </c>
      <c r="AP65" s="11">
        <f>AO65+(AO65*(Kalkulator!$P$18/100))</f>
        <v>919200</v>
      </c>
      <c r="AQ65" s="11">
        <f>AP65+(AP65*(Kalkulator!$P$18/100))</f>
        <v>919200</v>
      </c>
      <c r="AR65" s="11">
        <f>AQ65+(AQ65*(Kalkulator!$P$18/100))</f>
        <v>919200</v>
      </c>
      <c r="AS65" s="11">
        <f>AR65+(AR65*(Kalkulator!$P$18/100))</f>
        <v>919200</v>
      </c>
      <c r="AT65" s="11">
        <f>AS65+(AS65*(Kalkulator!$P$18/100))</f>
        <v>919200</v>
      </c>
      <c r="AU65" s="11">
        <f>AT65+(AT65*(Kalkulator!$P$18/100))</f>
        <v>919200</v>
      </c>
      <c r="AV65" s="11">
        <f>AU65+(AU65*(Kalkulator!$P$18/100))</f>
        <v>919200</v>
      </c>
      <c r="AW65" s="11">
        <f>AV65+(AV65*(Kalkulator!$P$18/100))</f>
        <v>919200</v>
      </c>
      <c r="AX65" s="11">
        <f>AW65+(AW65*(Kalkulator!$P$18/100))</f>
        <v>919200</v>
      </c>
      <c r="AY65" s="11">
        <f>AX65+(AX65*(Kalkulator!$P$18/100))</f>
        <v>919200</v>
      </c>
      <c r="AZ65" s="11">
        <f>AY65+(AY65*(Kalkulator!$P$18/100))</f>
        <v>919200</v>
      </c>
      <c r="BA65" s="11">
        <f>AZ65+(AZ65*(Kalkulator!$P$18/100))</f>
        <v>919200</v>
      </c>
      <c r="BB65" s="11">
        <f>BA65+(BA65*(Kalkulator!$P$18/100))</f>
        <v>919200</v>
      </c>
      <c r="BC65" s="11">
        <f>BB65+(BB65*(Kalkulator!$P$18/100))</f>
        <v>919200</v>
      </c>
      <c r="BD65" s="11">
        <f>BC65+(BC65*(Kalkulator!$P$18/100))</f>
        <v>919200</v>
      </c>
      <c r="BE65" s="11">
        <f>BD65+(BD65*(Kalkulator!$P$18/100))</f>
        <v>919200</v>
      </c>
      <c r="BF65" s="11">
        <f>BE65+(BE65*(Kalkulator!$P$18/100))</f>
        <v>919200</v>
      </c>
      <c r="BG65" s="11">
        <f>BF65+(BF65*(Kalkulator!$P$18/100))</f>
        <v>919200</v>
      </c>
      <c r="BH65" s="11">
        <f>BG65+(BG65*(Kalkulator!$P$18/100))</f>
        <v>919200</v>
      </c>
      <c r="BI65" s="11">
        <f>BH65+(BH65*(Kalkulator!$P$18/100))</f>
        <v>919200</v>
      </c>
      <c r="BJ65" s="11">
        <f>BI65+(BI65*(Kalkulator!$P$18/100))</f>
        <v>919200</v>
      </c>
      <c r="BK65" s="11">
        <f>BJ65+(BJ65*(Kalkulator!$P$18/100))</f>
        <v>919200</v>
      </c>
      <c r="BL65" s="11">
        <f>BK65+(BK65*(Kalkulator!$P$18/100))</f>
        <v>919200</v>
      </c>
      <c r="BM65" s="11">
        <f>BL65+(BL65*(Kalkulator!$P$18/100))</f>
        <v>919200</v>
      </c>
      <c r="BN65" s="11">
        <f>BM65+(BM65*(Kalkulator!$P$18/100))</f>
        <v>919200</v>
      </c>
      <c r="BO65" s="11">
        <f>BN65+(BN65*(Kalkulator!$P$18/100))</f>
        <v>919200</v>
      </c>
      <c r="BP65" s="11">
        <f>BO65+(BO65*(Kalkulator!$P$18/100))</f>
        <v>919200</v>
      </c>
      <c r="BQ65" s="11">
        <f>BP65+(BP65*(Kalkulator!$P$18/100))</f>
        <v>919200</v>
      </c>
      <c r="BR65" s="11">
        <f>BQ65+(BQ65*(Kalkulator!$P$18/100))</f>
        <v>919200</v>
      </c>
      <c r="BS65" s="11">
        <f>BR65+(BR65*(Kalkulator!$P$18/100))</f>
        <v>919200</v>
      </c>
      <c r="BT65" s="11">
        <f>BS65+(BS65*(Kalkulator!$P$18/100))</f>
        <v>919200</v>
      </c>
      <c r="BU65" s="11">
        <f>BT65+(BT65*(Kalkulator!$P$18/100))</f>
        <v>919200</v>
      </c>
      <c r="BV65" s="11">
        <f>BU65+(BU65*(Kalkulator!$P$18/100))</f>
        <v>919200</v>
      </c>
      <c r="BW65" s="11">
        <f>BV65+(BV65*(Kalkulator!$P$18/100))</f>
        <v>919200</v>
      </c>
      <c r="BX65" s="11">
        <f>BW65+(BW65*(Kalkulator!$P$18/100))</f>
        <v>919200</v>
      </c>
      <c r="BY65" s="11">
        <f>BX65+(BX65*(Kalkulator!$P$18/100))</f>
        <v>919200</v>
      </c>
      <c r="BZ65" s="11">
        <f>BY65+(BY65*(Kalkulator!$P$18/100))</f>
        <v>919200</v>
      </c>
      <c r="CA65" s="11">
        <f>BZ65+(BZ65*(Kalkulator!$P$18/100))</f>
        <v>919200</v>
      </c>
      <c r="CB65" s="11">
        <f>CA65+(CA65*(Kalkulator!$P$18/100))</f>
        <v>919200</v>
      </c>
      <c r="CC65" s="11">
        <f>CB65+(CB65*(Kalkulator!$P$18/100))</f>
        <v>919200</v>
      </c>
      <c r="CD65" s="11">
        <f>CC65+(CC65*(Kalkulator!$P$18/100))</f>
        <v>919200</v>
      </c>
      <c r="CE65" s="11">
        <f>CD65+(CD65*(Kalkulator!$P$18/100))</f>
        <v>919200</v>
      </c>
      <c r="CF65" s="11">
        <f>CE65+(CE65*(Kalkulator!$P$18/100))</f>
        <v>919200</v>
      </c>
      <c r="CG65" s="11">
        <f>CF65+(CF65*(Kalkulator!$P$18/100))</f>
        <v>919200</v>
      </c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</row>
    <row r="66" spans="1:147">
      <c r="A66" s="7">
        <v>83</v>
      </c>
      <c r="B66" s="19" t="s">
        <v>6</v>
      </c>
      <c r="C66" s="19" t="s">
        <v>6</v>
      </c>
      <c r="D66" s="19" t="s">
        <v>6</v>
      </c>
      <c r="E66" s="19" t="s">
        <v>6</v>
      </c>
      <c r="F66" s="19" t="s">
        <v>6</v>
      </c>
      <c r="G66" s="18">
        <v>695400</v>
      </c>
      <c r="H66" s="15">
        <v>695400</v>
      </c>
      <c r="I66" s="18">
        <v>708300</v>
      </c>
      <c r="J66" s="15">
        <v>708300</v>
      </c>
      <c r="K66" s="18">
        <v>724800</v>
      </c>
      <c r="L66" s="15">
        <v>733000</v>
      </c>
      <c r="M66" s="18">
        <v>765000</v>
      </c>
      <c r="N66" s="15">
        <v>769800</v>
      </c>
      <c r="O66" s="18">
        <v>786000</v>
      </c>
      <c r="P66" s="15">
        <v>799500</v>
      </c>
      <c r="Q66" s="18">
        <v>821100</v>
      </c>
      <c r="R66" s="15">
        <v>829900</v>
      </c>
      <c r="S66" s="18">
        <v>846300</v>
      </c>
      <c r="T66" s="15">
        <v>847900</v>
      </c>
      <c r="U66" s="18">
        <v>857700</v>
      </c>
      <c r="V66" s="15">
        <v>860500</v>
      </c>
      <c r="W66" s="18">
        <v>871300</v>
      </c>
      <c r="X66" s="15">
        <v>883100</v>
      </c>
      <c r="Y66" s="18">
        <v>887000</v>
      </c>
      <c r="Z66" s="15">
        <v>896500</v>
      </c>
      <c r="AA66" s="18">
        <v>911700</v>
      </c>
      <c r="AB66" s="15">
        <v>942700</v>
      </c>
      <c r="AC66" s="11">
        <f>AB66+(AB66*(Kalkulator!$P$18/100))</f>
        <v>942700</v>
      </c>
      <c r="AD66" s="11">
        <f>AC66+(AC66*(Kalkulator!$P$18/100))</f>
        <v>942700</v>
      </c>
      <c r="AE66" s="11">
        <f>AD66+(AD66*(Kalkulator!$P$18/100))</f>
        <v>942700</v>
      </c>
      <c r="AF66" s="11">
        <f>AE66+(AE66*(Kalkulator!$P$18/100))</f>
        <v>942700</v>
      </c>
      <c r="AG66" s="11">
        <f>AF66+(AF66*(Kalkulator!$P$18/100))</f>
        <v>942700</v>
      </c>
      <c r="AH66" s="11">
        <f>AG66+(AG66*(Kalkulator!$P$18/100))</f>
        <v>942700</v>
      </c>
      <c r="AI66" s="11">
        <f>AH66+(AH66*(Kalkulator!$P$18/100))</f>
        <v>942700</v>
      </c>
      <c r="AJ66" s="11">
        <f>AI66+(AI66*(Kalkulator!$P$18/100))</f>
        <v>942700</v>
      </c>
      <c r="AK66" s="11">
        <f>AJ66+(AJ66*(Kalkulator!$P$18/100))</f>
        <v>942700</v>
      </c>
      <c r="AL66" s="11">
        <f>AK66+(AK66*(Kalkulator!$P$18/100))</f>
        <v>942700</v>
      </c>
      <c r="AM66" s="11">
        <f>AL66+(AL66*(Kalkulator!$P$18/100))</f>
        <v>942700</v>
      </c>
      <c r="AN66" s="11">
        <f>AM66+(AM66*(Kalkulator!$P$18/100))</f>
        <v>942700</v>
      </c>
      <c r="AO66" s="11">
        <f>AN66+(AN66*(Kalkulator!$P$18/100))</f>
        <v>942700</v>
      </c>
      <c r="AP66" s="11">
        <f>AO66+(AO66*(Kalkulator!$P$18/100))</f>
        <v>942700</v>
      </c>
      <c r="AQ66" s="11">
        <f>AP66+(AP66*(Kalkulator!$P$18/100))</f>
        <v>942700</v>
      </c>
      <c r="AR66" s="11">
        <f>AQ66+(AQ66*(Kalkulator!$P$18/100))</f>
        <v>942700</v>
      </c>
      <c r="AS66" s="11">
        <f>AR66+(AR66*(Kalkulator!$P$18/100))</f>
        <v>942700</v>
      </c>
      <c r="AT66" s="11">
        <f>AS66+(AS66*(Kalkulator!$P$18/100))</f>
        <v>942700</v>
      </c>
      <c r="AU66" s="11">
        <f>AT66+(AT66*(Kalkulator!$P$18/100))</f>
        <v>942700</v>
      </c>
      <c r="AV66" s="11">
        <f>AU66+(AU66*(Kalkulator!$P$18/100))</f>
        <v>942700</v>
      </c>
      <c r="AW66" s="11">
        <f>AV66+(AV66*(Kalkulator!$P$18/100))</f>
        <v>942700</v>
      </c>
      <c r="AX66" s="11">
        <f>AW66+(AW66*(Kalkulator!$P$18/100))</f>
        <v>942700</v>
      </c>
      <c r="AY66" s="11">
        <f>AX66+(AX66*(Kalkulator!$P$18/100))</f>
        <v>942700</v>
      </c>
      <c r="AZ66" s="11">
        <f>AY66+(AY66*(Kalkulator!$P$18/100))</f>
        <v>942700</v>
      </c>
      <c r="BA66" s="11">
        <f>AZ66+(AZ66*(Kalkulator!$P$18/100))</f>
        <v>942700</v>
      </c>
      <c r="BB66" s="11">
        <f>BA66+(BA66*(Kalkulator!$P$18/100))</f>
        <v>942700</v>
      </c>
      <c r="BC66" s="11">
        <f>BB66+(BB66*(Kalkulator!$P$18/100))</f>
        <v>942700</v>
      </c>
      <c r="BD66" s="11">
        <f>BC66+(BC66*(Kalkulator!$P$18/100))</f>
        <v>942700</v>
      </c>
      <c r="BE66" s="11">
        <f>BD66+(BD66*(Kalkulator!$P$18/100))</f>
        <v>942700</v>
      </c>
      <c r="BF66" s="11">
        <f>BE66+(BE66*(Kalkulator!$P$18/100))</f>
        <v>942700</v>
      </c>
      <c r="BG66" s="11">
        <f>BF66+(BF66*(Kalkulator!$P$18/100))</f>
        <v>942700</v>
      </c>
      <c r="BH66" s="11">
        <f>BG66+(BG66*(Kalkulator!$P$18/100))</f>
        <v>942700</v>
      </c>
      <c r="BI66" s="11">
        <f>BH66+(BH66*(Kalkulator!$P$18/100))</f>
        <v>942700</v>
      </c>
      <c r="BJ66" s="11">
        <f>BI66+(BI66*(Kalkulator!$P$18/100))</f>
        <v>942700</v>
      </c>
      <c r="BK66" s="11">
        <f>BJ66+(BJ66*(Kalkulator!$P$18/100))</f>
        <v>942700</v>
      </c>
      <c r="BL66" s="11">
        <f>BK66+(BK66*(Kalkulator!$P$18/100))</f>
        <v>942700</v>
      </c>
      <c r="BM66" s="11">
        <f>BL66+(BL66*(Kalkulator!$P$18/100))</f>
        <v>942700</v>
      </c>
      <c r="BN66" s="11">
        <f>BM66+(BM66*(Kalkulator!$P$18/100))</f>
        <v>942700</v>
      </c>
      <c r="BO66" s="11">
        <f>BN66+(BN66*(Kalkulator!$P$18/100))</f>
        <v>942700</v>
      </c>
      <c r="BP66" s="11">
        <f>BO66+(BO66*(Kalkulator!$P$18/100))</f>
        <v>942700</v>
      </c>
      <c r="BQ66" s="11">
        <f>BP66+(BP66*(Kalkulator!$P$18/100))</f>
        <v>942700</v>
      </c>
      <c r="BR66" s="11">
        <f>BQ66+(BQ66*(Kalkulator!$P$18/100))</f>
        <v>942700</v>
      </c>
      <c r="BS66" s="11">
        <f>BR66+(BR66*(Kalkulator!$P$18/100))</f>
        <v>942700</v>
      </c>
      <c r="BT66" s="11">
        <f>BS66+(BS66*(Kalkulator!$P$18/100))</f>
        <v>942700</v>
      </c>
      <c r="BU66" s="11">
        <f>BT66+(BT66*(Kalkulator!$P$18/100))</f>
        <v>942700</v>
      </c>
      <c r="BV66" s="11">
        <f>BU66+(BU66*(Kalkulator!$P$18/100))</f>
        <v>942700</v>
      </c>
      <c r="BW66" s="11">
        <f>BV66+(BV66*(Kalkulator!$P$18/100))</f>
        <v>942700</v>
      </c>
      <c r="BX66" s="11">
        <f>BW66+(BW66*(Kalkulator!$P$18/100))</f>
        <v>942700</v>
      </c>
      <c r="BY66" s="11">
        <f>BX66+(BX66*(Kalkulator!$P$18/100))</f>
        <v>942700</v>
      </c>
      <c r="BZ66" s="11">
        <f>BY66+(BY66*(Kalkulator!$P$18/100))</f>
        <v>942700</v>
      </c>
      <c r="CA66" s="11">
        <f>BZ66+(BZ66*(Kalkulator!$P$18/100))</f>
        <v>942700</v>
      </c>
      <c r="CB66" s="11">
        <f>CA66+(CA66*(Kalkulator!$P$18/100))</f>
        <v>942700</v>
      </c>
      <c r="CC66" s="11">
        <f>CB66+(CB66*(Kalkulator!$P$18/100))</f>
        <v>942700</v>
      </c>
      <c r="CD66" s="11">
        <f>CC66+(CC66*(Kalkulator!$P$18/100))</f>
        <v>942700</v>
      </c>
      <c r="CE66" s="11">
        <f>CD66+(CD66*(Kalkulator!$P$18/100))</f>
        <v>942700</v>
      </c>
      <c r="CF66" s="11">
        <f>CE66+(CE66*(Kalkulator!$P$18/100))</f>
        <v>942700</v>
      </c>
      <c r="CG66" s="11">
        <f>CF66+(CF66*(Kalkulator!$P$18/100))</f>
        <v>942700</v>
      </c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</row>
    <row r="67" spans="1:147">
      <c r="A67" s="7">
        <v>84</v>
      </c>
      <c r="B67" s="19" t="s">
        <v>6</v>
      </c>
      <c r="C67" s="19" t="s">
        <v>6</v>
      </c>
      <c r="D67" s="19" t="s">
        <v>6</v>
      </c>
      <c r="E67" s="19" t="s">
        <v>6</v>
      </c>
      <c r="F67" s="19" t="s">
        <v>6</v>
      </c>
      <c r="G67" s="18">
        <v>715400</v>
      </c>
      <c r="H67" s="15">
        <v>715400</v>
      </c>
      <c r="I67" s="18">
        <v>728300</v>
      </c>
      <c r="J67" s="15">
        <v>728300</v>
      </c>
      <c r="K67" s="18">
        <v>744800</v>
      </c>
      <c r="L67" s="15">
        <v>753000</v>
      </c>
      <c r="M67" s="18">
        <v>785000</v>
      </c>
      <c r="N67" s="15">
        <v>789800</v>
      </c>
      <c r="O67" s="18">
        <v>806400</v>
      </c>
      <c r="P67" s="15">
        <v>820300</v>
      </c>
      <c r="Q67" s="18">
        <v>842400</v>
      </c>
      <c r="R67" s="15">
        <v>851400</v>
      </c>
      <c r="S67" s="18">
        <v>868300</v>
      </c>
      <c r="T67" s="15">
        <v>870000</v>
      </c>
      <c r="U67" s="18">
        <v>880000</v>
      </c>
      <c r="V67" s="15">
        <v>882900</v>
      </c>
      <c r="W67" s="18">
        <v>893900</v>
      </c>
      <c r="X67" s="15">
        <v>906000</v>
      </c>
      <c r="Y67" s="18">
        <v>910000</v>
      </c>
      <c r="Z67" s="15">
        <v>919700</v>
      </c>
      <c r="AA67" s="18">
        <v>935300</v>
      </c>
      <c r="AB67" s="15">
        <v>966300</v>
      </c>
      <c r="AC67" s="11">
        <f>AB67+(AB67*(Kalkulator!$P$18/100))</f>
        <v>966300</v>
      </c>
      <c r="AD67" s="11">
        <f>AC67+(AC67*(Kalkulator!$P$18/100))</f>
        <v>966300</v>
      </c>
      <c r="AE67" s="11">
        <f>AD67+(AD67*(Kalkulator!$P$18/100))</f>
        <v>966300</v>
      </c>
      <c r="AF67" s="11">
        <f>AE67+(AE67*(Kalkulator!$P$18/100))</f>
        <v>966300</v>
      </c>
      <c r="AG67" s="11">
        <f>AF67+(AF67*(Kalkulator!$P$18/100))</f>
        <v>966300</v>
      </c>
      <c r="AH67" s="11">
        <f>AG67+(AG67*(Kalkulator!$P$18/100))</f>
        <v>966300</v>
      </c>
      <c r="AI67" s="11">
        <f>AH67+(AH67*(Kalkulator!$P$18/100))</f>
        <v>966300</v>
      </c>
      <c r="AJ67" s="11">
        <f>AI67+(AI67*(Kalkulator!$P$18/100))</f>
        <v>966300</v>
      </c>
      <c r="AK67" s="11">
        <f>AJ67+(AJ67*(Kalkulator!$P$18/100))</f>
        <v>966300</v>
      </c>
      <c r="AL67" s="11">
        <f>AK67+(AK67*(Kalkulator!$P$18/100))</f>
        <v>966300</v>
      </c>
      <c r="AM67" s="11">
        <f>AL67+(AL67*(Kalkulator!$P$18/100))</f>
        <v>966300</v>
      </c>
      <c r="AN67" s="11">
        <f>AM67+(AM67*(Kalkulator!$P$18/100))</f>
        <v>966300</v>
      </c>
      <c r="AO67" s="11">
        <f>AN67+(AN67*(Kalkulator!$P$18/100))</f>
        <v>966300</v>
      </c>
      <c r="AP67" s="11">
        <f>AO67+(AO67*(Kalkulator!$P$18/100))</f>
        <v>966300</v>
      </c>
      <c r="AQ67" s="11">
        <f>AP67+(AP67*(Kalkulator!$P$18/100))</f>
        <v>966300</v>
      </c>
      <c r="AR67" s="11">
        <f>AQ67+(AQ67*(Kalkulator!$P$18/100))</f>
        <v>966300</v>
      </c>
      <c r="AS67" s="11">
        <f>AR67+(AR67*(Kalkulator!$P$18/100))</f>
        <v>966300</v>
      </c>
      <c r="AT67" s="11">
        <f>AS67+(AS67*(Kalkulator!$P$18/100))</f>
        <v>966300</v>
      </c>
      <c r="AU67" s="11">
        <f>AT67+(AT67*(Kalkulator!$P$18/100))</f>
        <v>966300</v>
      </c>
      <c r="AV67" s="11">
        <f>AU67+(AU67*(Kalkulator!$P$18/100))</f>
        <v>966300</v>
      </c>
      <c r="AW67" s="11">
        <f>AV67+(AV67*(Kalkulator!$P$18/100))</f>
        <v>966300</v>
      </c>
      <c r="AX67" s="11">
        <f>AW67+(AW67*(Kalkulator!$P$18/100))</f>
        <v>966300</v>
      </c>
      <c r="AY67" s="11">
        <f>AX67+(AX67*(Kalkulator!$P$18/100))</f>
        <v>966300</v>
      </c>
      <c r="AZ67" s="11">
        <f>AY67+(AY67*(Kalkulator!$P$18/100))</f>
        <v>966300</v>
      </c>
      <c r="BA67" s="11">
        <f>AZ67+(AZ67*(Kalkulator!$P$18/100))</f>
        <v>966300</v>
      </c>
      <c r="BB67" s="11">
        <f>BA67+(BA67*(Kalkulator!$P$18/100))</f>
        <v>966300</v>
      </c>
      <c r="BC67" s="11">
        <f>BB67+(BB67*(Kalkulator!$P$18/100))</f>
        <v>966300</v>
      </c>
      <c r="BD67" s="11">
        <f>BC67+(BC67*(Kalkulator!$P$18/100))</f>
        <v>966300</v>
      </c>
      <c r="BE67" s="11">
        <f>BD67+(BD67*(Kalkulator!$P$18/100))</f>
        <v>966300</v>
      </c>
      <c r="BF67" s="11">
        <f>BE67+(BE67*(Kalkulator!$P$18/100))</f>
        <v>966300</v>
      </c>
      <c r="BG67" s="11">
        <f>BF67+(BF67*(Kalkulator!$P$18/100))</f>
        <v>966300</v>
      </c>
      <c r="BH67" s="11">
        <f>BG67+(BG67*(Kalkulator!$P$18/100))</f>
        <v>966300</v>
      </c>
      <c r="BI67" s="11">
        <f>BH67+(BH67*(Kalkulator!$P$18/100))</f>
        <v>966300</v>
      </c>
      <c r="BJ67" s="11">
        <f>BI67+(BI67*(Kalkulator!$P$18/100))</f>
        <v>966300</v>
      </c>
      <c r="BK67" s="11">
        <f>BJ67+(BJ67*(Kalkulator!$P$18/100))</f>
        <v>966300</v>
      </c>
      <c r="BL67" s="11">
        <f>BK67+(BK67*(Kalkulator!$P$18/100))</f>
        <v>966300</v>
      </c>
      <c r="BM67" s="11">
        <f>BL67+(BL67*(Kalkulator!$P$18/100))</f>
        <v>966300</v>
      </c>
      <c r="BN67" s="11">
        <f>BM67+(BM67*(Kalkulator!$P$18/100))</f>
        <v>966300</v>
      </c>
      <c r="BO67" s="11">
        <f>BN67+(BN67*(Kalkulator!$P$18/100))</f>
        <v>966300</v>
      </c>
      <c r="BP67" s="11">
        <f>BO67+(BO67*(Kalkulator!$P$18/100))</f>
        <v>966300</v>
      </c>
      <c r="BQ67" s="11">
        <f>BP67+(BP67*(Kalkulator!$P$18/100))</f>
        <v>966300</v>
      </c>
      <c r="BR67" s="11">
        <f>BQ67+(BQ67*(Kalkulator!$P$18/100))</f>
        <v>966300</v>
      </c>
      <c r="BS67" s="11">
        <f>BR67+(BR67*(Kalkulator!$P$18/100))</f>
        <v>966300</v>
      </c>
      <c r="BT67" s="11">
        <f>BS67+(BS67*(Kalkulator!$P$18/100))</f>
        <v>966300</v>
      </c>
      <c r="BU67" s="11">
        <f>BT67+(BT67*(Kalkulator!$P$18/100))</f>
        <v>966300</v>
      </c>
      <c r="BV67" s="11">
        <f>BU67+(BU67*(Kalkulator!$P$18/100))</f>
        <v>966300</v>
      </c>
      <c r="BW67" s="11">
        <f>BV67+(BV67*(Kalkulator!$P$18/100))</f>
        <v>966300</v>
      </c>
      <c r="BX67" s="11">
        <f>BW67+(BW67*(Kalkulator!$P$18/100))</f>
        <v>966300</v>
      </c>
      <c r="BY67" s="11">
        <f>BX67+(BX67*(Kalkulator!$P$18/100))</f>
        <v>966300</v>
      </c>
      <c r="BZ67" s="11">
        <f>BY67+(BY67*(Kalkulator!$P$18/100))</f>
        <v>966300</v>
      </c>
      <c r="CA67" s="11">
        <f>BZ67+(BZ67*(Kalkulator!$P$18/100))</f>
        <v>966300</v>
      </c>
      <c r="CB67" s="11">
        <f>CA67+(CA67*(Kalkulator!$P$18/100))</f>
        <v>966300</v>
      </c>
      <c r="CC67" s="11">
        <f>CB67+(CB67*(Kalkulator!$P$18/100))</f>
        <v>966300</v>
      </c>
      <c r="CD67" s="11">
        <f>CC67+(CC67*(Kalkulator!$P$18/100))</f>
        <v>966300</v>
      </c>
      <c r="CE67" s="11">
        <f>CD67+(CD67*(Kalkulator!$P$18/100))</f>
        <v>966300</v>
      </c>
      <c r="CF67" s="11">
        <f>CE67+(CE67*(Kalkulator!$P$18/100))</f>
        <v>966300</v>
      </c>
      <c r="CG67" s="11">
        <f>CF67+(CF67*(Kalkulator!$P$18/100))</f>
        <v>966300</v>
      </c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</row>
    <row r="68" spans="1:147">
      <c r="A68" s="7">
        <v>85</v>
      </c>
      <c r="B68" s="19" t="s">
        <v>6</v>
      </c>
      <c r="C68" s="19" t="s">
        <v>6</v>
      </c>
      <c r="D68" s="19" t="s">
        <v>6</v>
      </c>
      <c r="E68" s="19" t="s">
        <v>6</v>
      </c>
      <c r="F68" s="19" t="s">
        <v>6</v>
      </c>
      <c r="G68" s="18">
        <v>740400</v>
      </c>
      <c r="H68" s="15">
        <v>740400</v>
      </c>
      <c r="I68" s="18">
        <v>753300</v>
      </c>
      <c r="J68" s="15">
        <v>753300</v>
      </c>
      <c r="K68" s="18">
        <v>769800</v>
      </c>
      <c r="L68" s="15">
        <v>778000</v>
      </c>
      <c r="M68" s="18">
        <v>810000</v>
      </c>
      <c r="N68" s="15">
        <v>814800</v>
      </c>
      <c r="O68" s="18">
        <v>832000</v>
      </c>
      <c r="P68" s="15">
        <v>846300</v>
      </c>
      <c r="Q68" s="18">
        <v>869200</v>
      </c>
      <c r="R68" s="15">
        <v>878500</v>
      </c>
      <c r="S68" s="18">
        <v>895900</v>
      </c>
      <c r="T68" s="15">
        <v>897600</v>
      </c>
      <c r="U68" s="18">
        <v>907900</v>
      </c>
      <c r="V68" s="15">
        <v>910900</v>
      </c>
      <c r="W68" s="18">
        <v>922300</v>
      </c>
      <c r="X68" s="15">
        <v>934800</v>
      </c>
      <c r="Y68" s="18">
        <v>938900</v>
      </c>
      <c r="Z68" s="15">
        <v>948900</v>
      </c>
      <c r="AA68" s="18">
        <v>965000</v>
      </c>
      <c r="AB68" s="15">
        <v>996000</v>
      </c>
      <c r="AC68" s="11">
        <f>AB68+(AB68*(Kalkulator!$P$18/100))</f>
        <v>996000</v>
      </c>
      <c r="AD68" s="11">
        <f>AC68+(AC68*(Kalkulator!$P$18/100))</f>
        <v>996000</v>
      </c>
      <c r="AE68" s="11">
        <f>AD68+(AD68*(Kalkulator!$P$18/100))</f>
        <v>996000</v>
      </c>
      <c r="AF68" s="11">
        <f>AE68+(AE68*(Kalkulator!$P$18/100))</f>
        <v>996000</v>
      </c>
      <c r="AG68" s="11">
        <f>AF68+(AF68*(Kalkulator!$P$18/100))</f>
        <v>996000</v>
      </c>
      <c r="AH68" s="11">
        <f>AG68+(AG68*(Kalkulator!$P$18/100))</f>
        <v>996000</v>
      </c>
      <c r="AI68" s="11">
        <f>AH68+(AH68*(Kalkulator!$P$18/100))</f>
        <v>996000</v>
      </c>
      <c r="AJ68" s="11">
        <f>AI68+(AI68*(Kalkulator!$P$18/100))</f>
        <v>996000</v>
      </c>
      <c r="AK68" s="11">
        <f>AJ68+(AJ68*(Kalkulator!$P$18/100))</f>
        <v>996000</v>
      </c>
      <c r="AL68" s="11">
        <f>AK68+(AK68*(Kalkulator!$P$18/100))</f>
        <v>996000</v>
      </c>
      <c r="AM68" s="11">
        <f>AL68+(AL68*(Kalkulator!$P$18/100))</f>
        <v>996000</v>
      </c>
      <c r="AN68" s="11">
        <f>AM68+(AM68*(Kalkulator!$P$18/100))</f>
        <v>996000</v>
      </c>
      <c r="AO68" s="11">
        <f>AN68+(AN68*(Kalkulator!$P$18/100))</f>
        <v>996000</v>
      </c>
      <c r="AP68" s="11">
        <f>AO68+(AO68*(Kalkulator!$P$18/100))</f>
        <v>996000</v>
      </c>
      <c r="AQ68" s="11">
        <f>AP68+(AP68*(Kalkulator!$P$18/100))</f>
        <v>996000</v>
      </c>
      <c r="AR68" s="11">
        <f>AQ68+(AQ68*(Kalkulator!$P$18/100))</f>
        <v>996000</v>
      </c>
      <c r="AS68" s="11">
        <f>AR68+(AR68*(Kalkulator!$P$18/100))</f>
        <v>996000</v>
      </c>
      <c r="AT68" s="11">
        <f>AS68+(AS68*(Kalkulator!$P$18/100))</f>
        <v>996000</v>
      </c>
      <c r="AU68" s="11">
        <f>AT68+(AT68*(Kalkulator!$P$18/100))</f>
        <v>996000</v>
      </c>
      <c r="AV68" s="11">
        <f>AU68+(AU68*(Kalkulator!$P$18/100))</f>
        <v>996000</v>
      </c>
      <c r="AW68" s="11">
        <f>AV68+(AV68*(Kalkulator!$P$18/100))</f>
        <v>996000</v>
      </c>
      <c r="AX68" s="11">
        <f>AW68+(AW68*(Kalkulator!$P$18/100))</f>
        <v>996000</v>
      </c>
      <c r="AY68" s="11">
        <f>AX68+(AX68*(Kalkulator!$P$18/100))</f>
        <v>996000</v>
      </c>
      <c r="AZ68" s="11">
        <f>AY68+(AY68*(Kalkulator!$P$18/100))</f>
        <v>996000</v>
      </c>
      <c r="BA68" s="11">
        <f>AZ68+(AZ68*(Kalkulator!$P$18/100))</f>
        <v>996000</v>
      </c>
      <c r="BB68" s="11">
        <f>BA68+(BA68*(Kalkulator!$P$18/100))</f>
        <v>996000</v>
      </c>
      <c r="BC68" s="11">
        <f>BB68+(BB68*(Kalkulator!$P$18/100))</f>
        <v>996000</v>
      </c>
      <c r="BD68" s="11">
        <f>BC68+(BC68*(Kalkulator!$P$18/100))</f>
        <v>996000</v>
      </c>
      <c r="BE68" s="11">
        <f>BD68+(BD68*(Kalkulator!$P$18/100))</f>
        <v>996000</v>
      </c>
      <c r="BF68" s="11">
        <f>BE68+(BE68*(Kalkulator!$P$18/100))</f>
        <v>996000</v>
      </c>
      <c r="BG68" s="11">
        <f>BF68+(BF68*(Kalkulator!$P$18/100))</f>
        <v>996000</v>
      </c>
      <c r="BH68" s="11">
        <f>BG68+(BG68*(Kalkulator!$P$18/100))</f>
        <v>996000</v>
      </c>
      <c r="BI68" s="11">
        <f>BH68+(BH68*(Kalkulator!$P$18/100))</f>
        <v>996000</v>
      </c>
      <c r="BJ68" s="11">
        <f>BI68+(BI68*(Kalkulator!$P$18/100))</f>
        <v>996000</v>
      </c>
      <c r="BK68" s="11">
        <f>BJ68+(BJ68*(Kalkulator!$P$18/100))</f>
        <v>996000</v>
      </c>
      <c r="BL68" s="11">
        <f>BK68+(BK68*(Kalkulator!$P$18/100))</f>
        <v>996000</v>
      </c>
      <c r="BM68" s="11">
        <f>BL68+(BL68*(Kalkulator!$P$18/100))</f>
        <v>996000</v>
      </c>
      <c r="BN68" s="11">
        <f>BM68+(BM68*(Kalkulator!$P$18/100))</f>
        <v>996000</v>
      </c>
      <c r="BO68" s="11">
        <f>BN68+(BN68*(Kalkulator!$P$18/100))</f>
        <v>996000</v>
      </c>
      <c r="BP68" s="11">
        <f>BO68+(BO68*(Kalkulator!$P$18/100))</f>
        <v>996000</v>
      </c>
      <c r="BQ68" s="11">
        <f>BP68+(BP68*(Kalkulator!$P$18/100))</f>
        <v>996000</v>
      </c>
      <c r="BR68" s="11">
        <f>BQ68+(BQ68*(Kalkulator!$P$18/100))</f>
        <v>996000</v>
      </c>
      <c r="BS68" s="11">
        <f>BR68+(BR68*(Kalkulator!$P$18/100))</f>
        <v>996000</v>
      </c>
      <c r="BT68" s="11">
        <f>BS68+(BS68*(Kalkulator!$P$18/100))</f>
        <v>996000</v>
      </c>
      <c r="BU68" s="11">
        <f>BT68+(BT68*(Kalkulator!$P$18/100))</f>
        <v>996000</v>
      </c>
      <c r="BV68" s="11">
        <f>BU68+(BU68*(Kalkulator!$P$18/100))</f>
        <v>996000</v>
      </c>
      <c r="BW68" s="11">
        <f>BV68+(BV68*(Kalkulator!$P$18/100))</f>
        <v>996000</v>
      </c>
      <c r="BX68" s="11">
        <f>BW68+(BW68*(Kalkulator!$P$18/100))</f>
        <v>996000</v>
      </c>
      <c r="BY68" s="11">
        <f>BX68+(BX68*(Kalkulator!$P$18/100))</f>
        <v>996000</v>
      </c>
      <c r="BZ68" s="11">
        <f>BY68+(BY68*(Kalkulator!$P$18/100))</f>
        <v>996000</v>
      </c>
      <c r="CA68" s="11">
        <f>BZ68+(BZ68*(Kalkulator!$P$18/100))</f>
        <v>996000</v>
      </c>
      <c r="CB68" s="11">
        <f>CA68+(CA68*(Kalkulator!$P$18/100))</f>
        <v>996000</v>
      </c>
      <c r="CC68" s="11">
        <f>CB68+(CB68*(Kalkulator!$P$18/100))</f>
        <v>996000</v>
      </c>
      <c r="CD68" s="11">
        <f>CC68+(CC68*(Kalkulator!$P$18/100))</f>
        <v>996000</v>
      </c>
      <c r="CE68" s="11">
        <f>CD68+(CD68*(Kalkulator!$P$18/100))</f>
        <v>996000</v>
      </c>
      <c r="CF68" s="11">
        <f>CE68+(CE68*(Kalkulator!$P$18/100))</f>
        <v>996000</v>
      </c>
      <c r="CG68" s="11">
        <f>CF68+(CF68*(Kalkulator!$P$18/100))</f>
        <v>996000</v>
      </c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</row>
    <row r="69" spans="1:147">
      <c r="A69" s="7">
        <v>86</v>
      </c>
      <c r="B69" s="19" t="s">
        <v>6</v>
      </c>
      <c r="C69" s="19" t="s">
        <v>6</v>
      </c>
      <c r="D69" s="19" t="s">
        <v>6</v>
      </c>
      <c r="E69" s="19" t="s">
        <v>6</v>
      </c>
      <c r="F69" s="19" t="s">
        <v>6</v>
      </c>
      <c r="G69" s="18">
        <v>765400</v>
      </c>
      <c r="H69" s="15">
        <v>765400</v>
      </c>
      <c r="I69" s="18">
        <v>778300</v>
      </c>
      <c r="J69" s="15">
        <v>778300</v>
      </c>
      <c r="K69" s="18">
        <v>794800</v>
      </c>
      <c r="L69" s="15">
        <v>803000</v>
      </c>
      <c r="M69" s="18">
        <v>835000</v>
      </c>
      <c r="N69" s="15">
        <v>839800</v>
      </c>
      <c r="O69" s="18">
        <v>857500</v>
      </c>
      <c r="P69" s="15">
        <v>872200</v>
      </c>
      <c r="Q69" s="18">
        <v>895700</v>
      </c>
      <c r="R69" s="15">
        <v>905300</v>
      </c>
      <c r="S69" s="18">
        <v>923200</v>
      </c>
      <c r="T69" s="15">
        <v>925000</v>
      </c>
      <c r="U69" s="18">
        <v>935600</v>
      </c>
      <c r="V69" s="15">
        <v>938700</v>
      </c>
      <c r="W69" s="18">
        <v>950400</v>
      </c>
      <c r="X69" s="15">
        <v>963200</v>
      </c>
      <c r="Y69" s="18">
        <v>967400</v>
      </c>
      <c r="Z69" s="15">
        <v>977600</v>
      </c>
      <c r="AA69" s="18">
        <v>994200</v>
      </c>
      <c r="AB69" s="15">
        <v>1025200</v>
      </c>
      <c r="AC69" s="11">
        <f>AB69+(AB69*(Kalkulator!$P$18/100))</f>
        <v>1025200</v>
      </c>
      <c r="AD69" s="11">
        <f>AC69+(AC69*(Kalkulator!$P$18/100))</f>
        <v>1025200</v>
      </c>
      <c r="AE69" s="11">
        <f>AD69+(AD69*(Kalkulator!$P$18/100))</f>
        <v>1025200</v>
      </c>
      <c r="AF69" s="11">
        <f>AE69+(AE69*(Kalkulator!$P$18/100))</f>
        <v>1025200</v>
      </c>
      <c r="AG69" s="11">
        <f>AF69+(AF69*(Kalkulator!$P$18/100))</f>
        <v>1025200</v>
      </c>
      <c r="AH69" s="11">
        <f>AG69+(AG69*(Kalkulator!$P$18/100))</f>
        <v>1025200</v>
      </c>
      <c r="AI69" s="11">
        <f>AH69+(AH69*(Kalkulator!$P$18/100))</f>
        <v>1025200</v>
      </c>
      <c r="AJ69" s="11">
        <f>AI69+(AI69*(Kalkulator!$P$18/100))</f>
        <v>1025200</v>
      </c>
      <c r="AK69" s="11">
        <f>AJ69+(AJ69*(Kalkulator!$P$18/100))</f>
        <v>1025200</v>
      </c>
      <c r="AL69" s="11">
        <f>AK69+(AK69*(Kalkulator!$P$18/100))</f>
        <v>1025200</v>
      </c>
      <c r="AM69" s="11">
        <f>AL69+(AL69*(Kalkulator!$P$18/100))</f>
        <v>1025200</v>
      </c>
      <c r="AN69" s="11">
        <f>AM69+(AM69*(Kalkulator!$P$18/100))</f>
        <v>1025200</v>
      </c>
      <c r="AO69" s="11">
        <f>AN69+(AN69*(Kalkulator!$P$18/100))</f>
        <v>1025200</v>
      </c>
      <c r="AP69" s="11">
        <f>AO69+(AO69*(Kalkulator!$P$18/100))</f>
        <v>1025200</v>
      </c>
      <c r="AQ69" s="11">
        <f>AP69+(AP69*(Kalkulator!$P$18/100))</f>
        <v>1025200</v>
      </c>
      <c r="AR69" s="11">
        <f>AQ69+(AQ69*(Kalkulator!$P$18/100))</f>
        <v>1025200</v>
      </c>
      <c r="AS69" s="11">
        <f>AR69+(AR69*(Kalkulator!$P$18/100))</f>
        <v>1025200</v>
      </c>
      <c r="AT69" s="11">
        <f>AS69+(AS69*(Kalkulator!$P$18/100))</f>
        <v>1025200</v>
      </c>
      <c r="AU69" s="11">
        <f>AT69+(AT69*(Kalkulator!$P$18/100))</f>
        <v>1025200</v>
      </c>
      <c r="AV69" s="11">
        <f>AU69+(AU69*(Kalkulator!$P$18/100))</f>
        <v>1025200</v>
      </c>
      <c r="AW69" s="11">
        <f>AV69+(AV69*(Kalkulator!$P$18/100))</f>
        <v>1025200</v>
      </c>
      <c r="AX69" s="11">
        <f>AW69+(AW69*(Kalkulator!$P$18/100))</f>
        <v>1025200</v>
      </c>
      <c r="AY69" s="11">
        <f>AX69+(AX69*(Kalkulator!$P$18/100))</f>
        <v>1025200</v>
      </c>
      <c r="AZ69" s="11">
        <f>AY69+(AY69*(Kalkulator!$P$18/100))</f>
        <v>1025200</v>
      </c>
      <c r="BA69" s="11">
        <f>AZ69+(AZ69*(Kalkulator!$P$18/100))</f>
        <v>1025200</v>
      </c>
      <c r="BB69" s="11">
        <f>BA69+(BA69*(Kalkulator!$P$18/100))</f>
        <v>1025200</v>
      </c>
      <c r="BC69" s="11">
        <f>BB69+(BB69*(Kalkulator!$P$18/100))</f>
        <v>1025200</v>
      </c>
      <c r="BD69" s="11">
        <f>BC69+(BC69*(Kalkulator!$P$18/100))</f>
        <v>1025200</v>
      </c>
      <c r="BE69" s="11">
        <f>BD69+(BD69*(Kalkulator!$P$18/100))</f>
        <v>1025200</v>
      </c>
      <c r="BF69" s="11">
        <f>BE69+(BE69*(Kalkulator!$P$18/100))</f>
        <v>1025200</v>
      </c>
      <c r="BG69" s="11">
        <f>BF69+(BF69*(Kalkulator!$P$18/100))</f>
        <v>1025200</v>
      </c>
      <c r="BH69" s="11">
        <f>BG69+(BG69*(Kalkulator!$P$18/100))</f>
        <v>1025200</v>
      </c>
      <c r="BI69" s="11">
        <f>BH69+(BH69*(Kalkulator!$P$18/100))</f>
        <v>1025200</v>
      </c>
      <c r="BJ69" s="11">
        <f>BI69+(BI69*(Kalkulator!$P$18/100))</f>
        <v>1025200</v>
      </c>
      <c r="BK69" s="11">
        <f>BJ69+(BJ69*(Kalkulator!$P$18/100))</f>
        <v>1025200</v>
      </c>
      <c r="BL69" s="11">
        <f>BK69+(BK69*(Kalkulator!$P$18/100))</f>
        <v>1025200</v>
      </c>
      <c r="BM69" s="11">
        <f>BL69+(BL69*(Kalkulator!$P$18/100))</f>
        <v>1025200</v>
      </c>
      <c r="BN69" s="11">
        <f>BM69+(BM69*(Kalkulator!$P$18/100))</f>
        <v>1025200</v>
      </c>
      <c r="BO69" s="11">
        <f>BN69+(BN69*(Kalkulator!$P$18/100))</f>
        <v>1025200</v>
      </c>
      <c r="BP69" s="11">
        <f>BO69+(BO69*(Kalkulator!$P$18/100))</f>
        <v>1025200</v>
      </c>
      <c r="BQ69" s="11">
        <f>BP69+(BP69*(Kalkulator!$P$18/100))</f>
        <v>1025200</v>
      </c>
      <c r="BR69" s="11">
        <f>BQ69+(BQ69*(Kalkulator!$P$18/100))</f>
        <v>1025200</v>
      </c>
      <c r="BS69" s="11">
        <f>BR69+(BR69*(Kalkulator!$P$18/100))</f>
        <v>1025200</v>
      </c>
      <c r="BT69" s="11">
        <f>BS69+(BS69*(Kalkulator!$P$18/100))</f>
        <v>1025200</v>
      </c>
      <c r="BU69" s="11">
        <f>BT69+(BT69*(Kalkulator!$P$18/100))</f>
        <v>1025200</v>
      </c>
      <c r="BV69" s="11">
        <f>BU69+(BU69*(Kalkulator!$P$18/100))</f>
        <v>1025200</v>
      </c>
      <c r="BW69" s="11">
        <f>BV69+(BV69*(Kalkulator!$P$18/100))</f>
        <v>1025200</v>
      </c>
      <c r="BX69" s="11">
        <f>BW69+(BW69*(Kalkulator!$P$18/100))</f>
        <v>1025200</v>
      </c>
      <c r="BY69" s="11">
        <f>BX69+(BX69*(Kalkulator!$P$18/100))</f>
        <v>1025200</v>
      </c>
      <c r="BZ69" s="11">
        <f>BY69+(BY69*(Kalkulator!$P$18/100))</f>
        <v>1025200</v>
      </c>
      <c r="CA69" s="11">
        <f>BZ69+(BZ69*(Kalkulator!$P$18/100))</f>
        <v>1025200</v>
      </c>
      <c r="CB69" s="11">
        <f>CA69+(CA69*(Kalkulator!$P$18/100))</f>
        <v>1025200</v>
      </c>
      <c r="CC69" s="11">
        <f>CB69+(CB69*(Kalkulator!$P$18/100))</f>
        <v>1025200</v>
      </c>
      <c r="CD69" s="11">
        <f>CC69+(CC69*(Kalkulator!$P$18/100))</f>
        <v>1025200</v>
      </c>
      <c r="CE69" s="11">
        <f>CD69+(CD69*(Kalkulator!$P$18/100))</f>
        <v>1025200</v>
      </c>
      <c r="CF69" s="11">
        <f>CE69+(CE69*(Kalkulator!$P$18/100))</f>
        <v>1025200</v>
      </c>
      <c r="CG69" s="11">
        <f>CF69+(CF69*(Kalkulator!$P$18/100))</f>
        <v>1025200</v>
      </c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</row>
    <row r="70" spans="1:147">
      <c r="A70" s="7">
        <v>87</v>
      </c>
      <c r="B70" s="19" t="s">
        <v>6</v>
      </c>
      <c r="C70" s="19" t="s">
        <v>6</v>
      </c>
      <c r="D70" s="19" t="s">
        <v>6</v>
      </c>
      <c r="E70" s="19" t="s">
        <v>6</v>
      </c>
      <c r="F70" s="19" t="s">
        <v>6</v>
      </c>
      <c r="G70" s="19" t="s">
        <v>6</v>
      </c>
      <c r="H70" s="19" t="s">
        <v>6</v>
      </c>
      <c r="I70" s="19" t="s">
        <v>6</v>
      </c>
      <c r="J70" s="15">
        <v>803300</v>
      </c>
      <c r="K70" s="18">
        <v>819800</v>
      </c>
      <c r="L70" s="15">
        <v>828000</v>
      </c>
      <c r="M70" s="18">
        <v>860000</v>
      </c>
      <c r="N70" s="15">
        <v>864800</v>
      </c>
      <c r="O70" s="18">
        <v>883000</v>
      </c>
      <c r="P70" s="15">
        <v>898200</v>
      </c>
      <c r="Q70" s="18">
        <v>922500</v>
      </c>
      <c r="R70" s="15">
        <v>932400</v>
      </c>
      <c r="S70" s="18">
        <v>950900</v>
      </c>
      <c r="T70" s="15">
        <v>952700</v>
      </c>
      <c r="U70" s="18">
        <v>963700</v>
      </c>
      <c r="V70" s="15">
        <v>966900</v>
      </c>
      <c r="W70" s="18">
        <v>979000</v>
      </c>
      <c r="X70" s="15">
        <v>992200</v>
      </c>
      <c r="Y70" s="18">
        <v>996600</v>
      </c>
      <c r="Z70" s="15">
        <v>1007100</v>
      </c>
      <c r="AA70" s="18">
        <v>1024200</v>
      </c>
      <c r="AB70" s="15">
        <v>1055200</v>
      </c>
      <c r="AC70" s="11">
        <f>AB70+(AB70*(Kalkulator!$P$18/100))</f>
        <v>1055200</v>
      </c>
      <c r="AD70" s="11">
        <f>AC70+(AC70*(Kalkulator!$P$18/100))</f>
        <v>1055200</v>
      </c>
      <c r="AE70" s="11">
        <f>AD70+(AD70*(Kalkulator!$P$18/100))</f>
        <v>1055200</v>
      </c>
      <c r="AF70" s="11">
        <f>AE70+(AE70*(Kalkulator!$P$18/100))</f>
        <v>1055200</v>
      </c>
      <c r="AG70" s="11">
        <f>AF70+(AF70*(Kalkulator!$P$18/100))</f>
        <v>1055200</v>
      </c>
      <c r="AH70" s="11">
        <f>AG70+(AG70*(Kalkulator!$P$18/100))</f>
        <v>1055200</v>
      </c>
      <c r="AI70" s="11">
        <f>AH70+(AH70*(Kalkulator!$P$18/100))</f>
        <v>1055200</v>
      </c>
      <c r="AJ70" s="11">
        <f>AI70+(AI70*(Kalkulator!$P$18/100))</f>
        <v>1055200</v>
      </c>
      <c r="AK70" s="11">
        <f>AJ70+(AJ70*(Kalkulator!$P$18/100))</f>
        <v>1055200</v>
      </c>
      <c r="AL70" s="11">
        <f>AK70+(AK70*(Kalkulator!$P$18/100))</f>
        <v>1055200</v>
      </c>
      <c r="AM70" s="11">
        <f>AL70+(AL70*(Kalkulator!$P$18/100))</f>
        <v>1055200</v>
      </c>
      <c r="AN70" s="11">
        <f>AM70+(AM70*(Kalkulator!$P$18/100))</f>
        <v>1055200</v>
      </c>
      <c r="AO70" s="11">
        <f>AN70+(AN70*(Kalkulator!$P$18/100))</f>
        <v>1055200</v>
      </c>
      <c r="AP70" s="11">
        <f>AO70+(AO70*(Kalkulator!$P$18/100))</f>
        <v>1055200</v>
      </c>
      <c r="AQ70" s="11">
        <f>AP70+(AP70*(Kalkulator!$P$18/100))</f>
        <v>1055200</v>
      </c>
      <c r="AR70" s="11">
        <f>AQ70+(AQ70*(Kalkulator!$P$18/100))</f>
        <v>1055200</v>
      </c>
      <c r="AS70" s="11">
        <f>AR70+(AR70*(Kalkulator!$P$18/100))</f>
        <v>1055200</v>
      </c>
      <c r="AT70" s="11">
        <f>AS70+(AS70*(Kalkulator!$P$18/100))</f>
        <v>1055200</v>
      </c>
      <c r="AU70" s="11">
        <f>AT70+(AT70*(Kalkulator!$P$18/100))</f>
        <v>1055200</v>
      </c>
      <c r="AV70" s="11">
        <f>AU70+(AU70*(Kalkulator!$P$18/100))</f>
        <v>1055200</v>
      </c>
      <c r="AW70" s="11">
        <f>AV70+(AV70*(Kalkulator!$P$18/100))</f>
        <v>1055200</v>
      </c>
      <c r="AX70" s="11">
        <f>AW70+(AW70*(Kalkulator!$P$18/100))</f>
        <v>1055200</v>
      </c>
      <c r="AY70" s="11">
        <f>AX70+(AX70*(Kalkulator!$P$18/100))</f>
        <v>1055200</v>
      </c>
      <c r="AZ70" s="11">
        <f>AY70+(AY70*(Kalkulator!$P$18/100))</f>
        <v>1055200</v>
      </c>
      <c r="BA70" s="11">
        <f>AZ70+(AZ70*(Kalkulator!$P$18/100))</f>
        <v>1055200</v>
      </c>
      <c r="BB70" s="11">
        <f>BA70+(BA70*(Kalkulator!$P$18/100))</f>
        <v>1055200</v>
      </c>
      <c r="BC70" s="11">
        <f>BB70+(BB70*(Kalkulator!$P$18/100))</f>
        <v>1055200</v>
      </c>
      <c r="BD70" s="11">
        <f>BC70+(BC70*(Kalkulator!$P$18/100))</f>
        <v>1055200</v>
      </c>
      <c r="BE70" s="11">
        <f>BD70+(BD70*(Kalkulator!$P$18/100))</f>
        <v>1055200</v>
      </c>
      <c r="BF70" s="11">
        <f>BE70+(BE70*(Kalkulator!$P$18/100))</f>
        <v>1055200</v>
      </c>
      <c r="BG70" s="11">
        <f>BF70+(BF70*(Kalkulator!$P$18/100))</f>
        <v>1055200</v>
      </c>
      <c r="BH70" s="11">
        <f>BG70+(BG70*(Kalkulator!$P$18/100))</f>
        <v>1055200</v>
      </c>
      <c r="BI70" s="11">
        <f>BH70+(BH70*(Kalkulator!$P$18/100))</f>
        <v>1055200</v>
      </c>
      <c r="BJ70" s="11">
        <f>BI70+(BI70*(Kalkulator!$P$18/100))</f>
        <v>1055200</v>
      </c>
      <c r="BK70" s="11">
        <f>BJ70+(BJ70*(Kalkulator!$P$18/100))</f>
        <v>1055200</v>
      </c>
      <c r="BL70" s="11">
        <f>BK70+(BK70*(Kalkulator!$P$18/100))</f>
        <v>1055200</v>
      </c>
      <c r="BM70" s="11">
        <f>BL70+(BL70*(Kalkulator!$P$18/100))</f>
        <v>1055200</v>
      </c>
      <c r="BN70" s="11">
        <f>BM70+(BM70*(Kalkulator!$P$18/100))</f>
        <v>1055200</v>
      </c>
      <c r="BO70" s="11">
        <f>BN70+(BN70*(Kalkulator!$P$18/100))</f>
        <v>1055200</v>
      </c>
      <c r="BP70" s="11">
        <f>BO70+(BO70*(Kalkulator!$P$18/100))</f>
        <v>1055200</v>
      </c>
      <c r="BQ70" s="11">
        <f>BP70+(BP70*(Kalkulator!$P$18/100))</f>
        <v>1055200</v>
      </c>
      <c r="BR70" s="11">
        <f>BQ70+(BQ70*(Kalkulator!$P$18/100))</f>
        <v>1055200</v>
      </c>
      <c r="BS70" s="11">
        <f>BR70+(BR70*(Kalkulator!$P$18/100))</f>
        <v>1055200</v>
      </c>
      <c r="BT70" s="11">
        <f>BS70+(BS70*(Kalkulator!$P$18/100))</f>
        <v>1055200</v>
      </c>
      <c r="BU70" s="11">
        <f>BT70+(BT70*(Kalkulator!$P$18/100))</f>
        <v>1055200</v>
      </c>
      <c r="BV70" s="11">
        <f>BU70+(BU70*(Kalkulator!$P$18/100))</f>
        <v>1055200</v>
      </c>
      <c r="BW70" s="11">
        <f>BV70+(BV70*(Kalkulator!$P$18/100))</f>
        <v>1055200</v>
      </c>
      <c r="BX70" s="11">
        <f>BW70+(BW70*(Kalkulator!$P$18/100))</f>
        <v>1055200</v>
      </c>
      <c r="BY70" s="11">
        <f>BX70+(BX70*(Kalkulator!$P$18/100))</f>
        <v>1055200</v>
      </c>
      <c r="BZ70" s="11">
        <f>BY70+(BY70*(Kalkulator!$P$18/100))</f>
        <v>1055200</v>
      </c>
      <c r="CA70" s="11">
        <f>BZ70+(BZ70*(Kalkulator!$P$18/100))</f>
        <v>1055200</v>
      </c>
      <c r="CB70" s="11">
        <f>CA70+(CA70*(Kalkulator!$P$18/100))</f>
        <v>1055200</v>
      </c>
      <c r="CC70" s="11">
        <f>CB70+(CB70*(Kalkulator!$P$18/100))</f>
        <v>1055200</v>
      </c>
      <c r="CD70" s="11">
        <f>CC70+(CC70*(Kalkulator!$P$18/100))</f>
        <v>1055200</v>
      </c>
      <c r="CE70" s="11">
        <f>CD70+(CD70*(Kalkulator!$P$18/100))</f>
        <v>1055200</v>
      </c>
      <c r="CF70" s="11">
        <f>CE70+(CE70*(Kalkulator!$P$18/100))</f>
        <v>1055200</v>
      </c>
      <c r="CG70" s="11">
        <f>CF70+(CF70*(Kalkulator!$P$18/100))</f>
        <v>1055200</v>
      </c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</row>
    <row r="71" spans="1:147">
      <c r="A71" s="7">
        <v>88</v>
      </c>
      <c r="B71" s="19" t="s">
        <v>6</v>
      </c>
      <c r="C71" s="19" t="s">
        <v>6</v>
      </c>
      <c r="D71" s="19" t="s">
        <v>6</v>
      </c>
      <c r="E71" s="19" t="s">
        <v>6</v>
      </c>
      <c r="F71" s="19" t="s">
        <v>6</v>
      </c>
      <c r="G71" s="19" t="s">
        <v>6</v>
      </c>
      <c r="H71" s="19" t="s">
        <v>6</v>
      </c>
      <c r="I71" s="19" t="s">
        <v>6</v>
      </c>
      <c r="J71" s="15">
        <v>828300</v>
      </c>
      <c r="K71" s="18">
        <v>839800</v>
      </c>
      <c r="L71" s="15">
        <v>848000</v>
      </c>
      <c r="M71" s="18">
        <v>880000</v>
      </c>
      <c r="N71" s="15">
        <v>884800</v>
      </c>
      <c r="O71" s="18">
        <v>903400</v>
      </c>
      <c r="P71" s="15">
        <v>918900</v>
      </c>
      <c r="Q71" s="18">
        <v>943700</v>
      </c>
      <c r="R71" s="15">
        <v>953800</v>
      </c>
      <c r="S71" s="18">
        <v>972700</v>
      </c>
      <c r="T71" s="15">
        <v>974500</v>
      </c>
      <c r="U71" s="18">
        <v>985700</v>
      </c>
      <c r="V71" s="15">
        <v>989000</v>
      </c>
      <c r="W71" s="18">
        <v>1001400</v>
      </c>
      <c r="X71" s="15">
        <v>1014900</v>
      </c>
      <c r="Y71" s="18">
        <v>1019400</v>
      </c>
      <c r="Z71" s="15">
        <v>1030100</v>
      </c>
      <c r="AA71" s="18">
        <v>1047600</v>
      </c>
      <c r="AB71" s="15">
        <v>1078600</v>
      </c>
      <c r="AC71" s="11">
        <f>AB71+(AB71*(Kalkulator!$P$18/100))</f>
        <v>1078600</v>
      </c>
      <c r="AD71" s="11">
        <f>AC71+(AC71*(Kalkulator!$P$18/100))</f>
        <v>1078600</v>
      </c>
      <c r="AE71" s="11">
        <f>AD71+(AD71*(Kalkulator!$P$18/100))</f>
        <v>1078600</v>
      </c>
      <c r="AF71" s="11">
        <f>AE71+(AE71*(Kalkulator!$P$18/100))</f>
        <v>1078600</v>
      </c>
      <c r="AG71" s="11">
        <f>AF71+(AF71*(Kalkulator!$P$18/100))</f>
        <v>1078600</v>
      </c>
      <c r="AH71" s="11">
        <f>AG71+(AG71*(Kalkulator!$P$18/100))</f>
        <v>1078600</v>
      </c>
      <c r="AI71" s="11">
        <f>AH71+(AH71*(Kalkulator!$P$18/100))</f>
        <v>1078600</v>
      </c>
      <c r="AJ71" s="11">
        <f>AI71+(AI71*(Kalkulator!$P$18/100))</f>
        <v>1078600</v>
      </c>
      <c r="AK71" s="11">
        <f>AJ71+(AJ71*(Kalkulator!$P$18/100))</f>
        <v>1078600</v>
      </c>
      <c r="AL71" s="11">
        <f>AK71+(AK71*(Kalkulator!$P$18/100))</f>
        <v>1078600</v>
      </c>
      <c r="AM71" s="11">
        <f>AL71+(AL71*(Kalkulator!$P$18/100))</f>
        <v>1078600</v>
      </c>
      <c r="AN71" s="11">
        <f>AM71+(AM71*(Kalkulator!$P$18/100))</f>
        <v>1078600</v>
      </c>
      <c r="AO71" s="11">
        <f>AN71+(AN71*(Kalkulator!$P$18/100))</f>
        <v>1078600</v>
      </c>
      <c r="AP71" s="11">
        <f>AO71+(AO71*(Kalkulator!$P$18/100))</f>
        <v>1078600</v>
      </c>
      <c r="AQ71" s="11">
        <f>AP71+(AP71*(Kalkulator!$P$18/100))</f>
        <v>1078600</v>
      </c>
      <c r="AR71" s="11">
        <f>AQ71+(AQ71*(Kalkulator!$P$18/100))</f>
        <v>1078600</v>
      </c>
      <c r="AS71" s="11">
        <f>AR71+(AR71*(Kalkulator!$P$18/100))</f>
        <v>1078600</v>
      </c>
      <c r="AT71" s="11">
        <f>AS71+(AS71*(Kalkulator!$P$18/100))</f>
        <v>1078600</v>
      </c>
      <c r="AU71" s="11">
        <f>AT71+(AT71*(Kalkulator!$P$18/100))</f>
        <v>1078600</v>
      </c>
      <c r="AV71" s="11">
        <f>AU71+(AU71*(Kalkulator!$P$18/100))</f>
        <v>1078600</v>
      </c>
      <c r="AW71" s="11">
        <f>AV71+(AV71*(Kalkulator!$P$18/100))</f>
        <v>1078600</v>
      </c>
      <c r="AX71" s="11">
        <f>AW71+(AW71*(Kalkulator!$P$18/100))</f>
        <v>1078600</v>
      </c>
      <c r="AY71" s="11">
        <f>AX71+(AX71*(Kalkulator!$P$18/100))</f>
        <v>1078600</v>
      </c>
      <c r="AZ71" s="11">
        <f>AY71+(AY71*(Kalkulator!$P$18/100))</f>
        <v>1078600</v>
      </c>
      <c r="BA71" s="11">
        <f>AZ71+(AZ71*(Kalkulator!$P$18/100))</f>
        <v>1078600</v>
      </c>
      <c r="BB71" s="11">
        <f>BA71+(BA71*(Kalkulator!$P$18/100))</f>
        <v>1078600</v>
      </c>
      <c r="BC71" s="11">
        <f>BB71+(BB71*(Kalkulator!$P$18/100))</f>
        <v>1078600</v>
      </c>
      <c r="BD71" s="11">
        <f>BC71+(BC71*(Kalkulator!$P$18/100))</f>
        <v>1078600</v>
      </c>
      <c r="BE71" s="11">
        <f>BD71+(BD71*(Kalkulator!$P$18/100))</f>
        <v>1078600</v>
      </c>
      <c r="BF71" s="11">
        <f>BE71+(BE71*(Kalkulator!$P$18/100))</f>
        <v>1078600</v>
      </c>
      <c r="BG71" s="11">
        <f>BF71+(BF71*(Kalkulator!$P$18/100))</f>
        <v>1078600</v>
      </c>
      <c r="BH71" s="11">
        <f>BG71+(BG71*(Kalkulator!$P$18/100))</f>
        <v>1078600</v>
      </c>
      <c r="BI71" s="11">
        <f>BH71+(BH71*(Kalkulator!$P$18/100))</f>
        <v>1078600</v>
      </c>
      <c r="BJ71" s="11">
        <f>BI71+(BI71*(Kalkulator!$P$18/100))</f>
        <v>1078600</v>
      </c>
      <c r="BK71" s="11">
        <f>BJ71+(BJ71*(Kalkulator!$P$18/100))</f>
        <v>1078600</v>
      </c>
      <c r="BL71" s="11">
        <f>BK71+(BK71*(Kalkulator!$P$18/100))</f>
        <v>1078600</v>
      </c>
      <c r="BM71" s="11">
        <f>BL71+(BL71*(Kalkulator!$P$18/100))</f>
        <v>1078600</v>
      </c>
      <c r="BN71" s="11">
        <f>BM71+(BM71*(Kalkulator!$P$18/100))</f>
        <v>1078600</v>
      </c>
      <c r="BO71" s="11">
        <f>BN71+(BN71*(Kalkulator!$P$18/100))</f>
        <v>1078600</v>
      </c>
      <c r="BP71" s="11">
        <f>BO71+(BO71*(Kalkulator!$P$18/100))</f>
        <v>1078600</v>
      </c>
      <c r="BQ71" s="11">
        <f>BP71+(BP71*(Kalkulator!$P$18/100))</f>
        <v>1078600</v>
      </c>
      <c r="BR71" s="11">
        <f>BQ71+(BQ71*(Kalkulator!$P$18/100))</f>
        <v>1078600</v>
      </c>
      <c r="BS71" s="11">
        <f>BR71+(BR71*(Kalkulator!$P$18/100))</f>
        <v>1078600</v>
      </c>
      <c r="BT71" s="11">
        <f>BS71+(BS71*(Kalkulator!$P$18/100))</f>
        <v>1078600</v>
      </c>
      <c r="BU71" s="11">
        <f>BT71+(BT71*(Kalkulator!$P$18/100))</f>
        <v>1078600</v>
      </c>
      <c r="BV71" s="11">
        <f>BU71+(BU71*(Kalkulator!$P$18/100))</f>
        <v>1078600</v>
      </c>
      <c r="BW71" s="11">
        <f>BV71+(BV71*(Kalkulator!$P$18/100))</f>
        <v>1078600</v>
      </c>
      <c r="BX71" s="11">
        <f>BW71+(BW71*(Kalkulator!$P$18/100))</f>
        <v>1078600</v>
      </c>
      <c r="BY71" s="11">
        <f>BX71+(BX71*(Kalkulator!$P$18/100))</f>
        <v>1078600</v>
      </c>
      <c r="BZ71" s="11">
        <f>BY71+(BY71*(Kalkulator!$P$18/100))</f>
        <v>1078600</v>
      </c>
      <c r="CA71" s="11">
        <f>BZ71+(BZ71*(Kalkulator!$P$18/100))</f>
        <v>1078600</v>
      </c>
      <c r="CB71" s="11">
        <f>CA71+(CA71*(Kalkulator!$P$18/100))</f>
        <v>1078600</v>
      </c>
      <c r="CC71" s="11">
        <f>CB71+(CB71*(Kalkulator!$P$18/100))</f>
        <v>1078600</v>
      </c>
      <c r="CD71" s="11">
        <f>CC71+(CC71*(Kalkulator!$P$18/100))</f>
        <v>1078600</v>
      </c>
      <c r="CE71" s="11">
        <f>CD71+(CD71*(Kalkulator!$P$18/100))</f>
        <v>1078600</v>
      </c>
      <c r="CF71" s="11">
        <f>CE71+(CE71*(Kalkulator!$P$18/100))</f>
        <v>1078600</v>
      </c>
      <c r="CG71" s="11">
        <f>CF71+(CF71*(Kalkulator!$P$18/100))</f>
        <v>1078600</v>
      </c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</row>
    <row r="72" spans="1:147">
      <c r="A72" s="7">
        <v>89</v>
      </c>
      <c r="B72" s="19" t="s">
        <v>6</v>
      </c>
      <c r="C72" s="19" t="s">
        <v>6</v>
      </c>
      <c r="D72" s="19" t="s">
        <v>6</v>
      </c>
      <c r="E72" s="19" t="s">
        <v>6</v>
      </c>
      <c r="F72" s="19" t="s">
        <v>6</v>
      </c>
      <c r="G72" s="19" t="s">
        <v>6</v>
      </c>
      <c r="H72" s="19" t="s">
        <v>6</v>
      </c>
      <c r="I72" s="19" t="s">
        <v>6</v>
      </c>
      <c r="J72" s="15">
        <v>853300</v>
      </c>
      <c r="K72" s="18">
        <v>859800</v>
      </c>
      <c r="L72" s="15">
        <v>868000</v>
      </c>
      <c r="M72" s="18">
        <v>900000</v>
      </c>
      <c r="N72" s="15">
        <v>904800</v>
      </c>
      <c r="O72" s="18">
        <v>923800</v>
      </c>
      <c r="P72" s="15">
        <v>939700</v>
      </c>
      <c r="Q72" s="18">
        <v>965100</v>
      </c>
      <c r="R72" s="15">
        <v>975400</v>
      </c>
      <c r="S72" s="18">
        <v>994700</v>
      </c>
      <c r="T72" s="15">
        <v>996600</v>
      </c>
      <c r="U72" s="18">
        <v>1008100</v>
      </c>
      <c r="V72" s="15">
        <v>1011400</v>
      </c>
      <c r="W72" s="18">
        <v>1024000</v>
      </c>
      <c r="X72" s="15">
        <v>1037800</v>
      </c>
      <c r="Y72" s="18">
        <v>1042400</v>
      </c>
      <c r="Z72" s="15">
        <v>1053300</v>
      </c>
      <c r="AA72" s="18">
        <v>1071200</v>
      </c>
      <c r="AB72" s="15">
        <v>1102200</v>
      </c>
      <c r="AC72" s="11">
        <f>AB72+(AB72*(Kalkulator!$P$18/100))</f>
        <v>1102200</v>
      </c>
      <c r="AD72" s="11">
        <f>AC72+(AC72*(Kalkulator!$P$18/100))</f>
        <v>1102200</v>
      </c>
      <c r="AE72" s="11">
        <f>AD72+(AD72*(Kalkulator!$P$18/100))</f>
        <v>1102200</v>
      </c>
      <c r="AF72" s="11">
        <f>AE72+(AE72*(Kalkulator!$P$18/100))</f>
        <v>1102200</v>
      </c>
      <c r="AG72" s="11">
        <f>AF72+(AF72*(Kalkulator!$P$18/100))</f>
        <v>1102200</v>
      </c>
      <c r="AH72" s="11">
        <f>AG72+(AG72*(Kalkulator!$P$18/100))</f>
        <v>1102200</v>
      </c>
      <c r="AI72" s="11">
        <f>AH72+(AH72*(Kalkulator!$P$18/100))</f>
        <v>1102200</v>
      </c>
      <c r="AJ72" s="11">
        <f>AI72+(AI72*(Kalkulator!$P$18/100))</f>
        <v>1102200</v>
      </c>
      <c r="AK72" s="11">
        <f>AJ72+(AJ72*(Kalkulator!$P$18/100))</f>
        <v>1102200</v>
      </c>
      <c r="AL72" s="11">
        <f>AK72+(AK72*(Kalkulator!$P$18/100))</f>
        <v>1102200</v>
      </c>
      <c r="AM72" s="11">
        <f>AL72+(AL72*(Kalkulator!$P$18/100))</f>
        <v>1102200</v>
      </c>
      <c r="AN72" s="11">
        <f>AM72+(AM72*(Kalkulator!$P$18/100))</f>
        <v>1102200</v>
      </c>
      <c r="AO72" s="11">
        <f>AN72+(AN72*(Kalkulator!$P$18/100))</f>
        <v>1102200</v>
      </c>
      <c r="AP72" s="11">
        <f>AO72+(AO72*(Kalkulator!$P$18/100))</f>
        <v>1102200</v>
      </c>
      <c r="AQ72" s="11">
        <f>AP72+(AP72*(Kalkulator!$P$18/100))</f>
        <v>1102200</v>
      </c>
      <c r="AR72" s="11">
        <f>AQ72+(AQ72*(Kalkulator!$P$18/100))</f>
        <v>1102200</v>
      </c>
      <c r="AS72" s="11">
        <f>AR72+(AR72*(Kalkulator!$P$18/100))</f>
        <v>1102200</v>
      </c>
      <c r="AT72" s="11">
        <f>AS72+(AS72*(Kalkulator!$P$18/100))</f>
        <v>1102200</v>
      </c>
      <c r="AU72" s="11">
        <f>AT72+(AT72*(Kalkulator!$P$18/100))</f>
        <v>1102200</v>
      </c>
      <c r="AV72" s="11">
        <f>AU72+(AU72*(Kalkulator!$P$18/100))</f>
        <v>1102200</v>
      </c>
      <c r="AW72" s="11">
        <f>AV72+(AV72*(Kalkulator!$P$18/100))</f>
        <v>1102200</v>
      </c>
      <c r="AX72" s="11">
        <f>AW72+(AW72*(Kalkulator!$P$18/100))</f>
        <v>1102200</v>
      </c>
      <c r="AY72" s="11">
        <f>AX72+(AX72*(Kalkulator!$P$18/100))</f>
        <v>1102200</v>
      </c>
      <c r="AZ72" s="11">
        <f>AY72+(AY72*(Kalkulator!$P$18/100))</f>
        <v>1102200</v>
      </c>
      <c r="BA72" s="11">
        <f>AZ72+(AZ72*(Kalkulator!$P$18/100))</f>
        <v>1102200</v>
      </c>
      <c r="BB72" s="11">
        <f>BA72+(BA72*(Kalkulator!$P$18/100))</f>
        <v>1102200</v>
      </c>
      <c r="BC72" s="11">
        <f>BB72+(BB72*(Kalkulator!$P$18/100))</f>
        <v>1102200</v>
      </c>
      <c r="BD72" s="11">
        <f>BC72+(BC72*(Kalkulator!$P$18/100))</f>
        <v>1102200</v>
      </c>
      <c r="BE72" s="11">
        <f>BD72+(BD72*(Kalkulator!$P$18/100))</f>
        <v>1102200</v>
      </c>
      <c r="BF72" s="11">
        <f>BE72+(BE72*(Kalkulator!$P$18/100))</f>
        <v>1102200</v>
      </c>
      <c r="BG72" s="11">
        <f>BF72+(BF72*(Kalkulator!$P$18/100))</f>
        <v>1102200</v>
      </c>
      <c r="BH72" s="11">
        <f>BG72+(BG72*(Kalkulator!$P$18/100))</f>
        <v>1102200</v>
      </c>
      <c r="BI72" s="11">
        <f>BH72+(BH72*(Kalkulator!$P$18/100))</f>
        <v>1102200</v>
      </c>
      <c r="BJ72" s="11">
        <f>BI72+(BI72*(Kalkulator!$P$18/100))</f>
        <v>1102200</v>
      </c>
      <c r="BK72" s="11">
        <f>BJ72+(BJ72*(Kalkulator!$P$18/100))</f>
        <v>1102200</v>
      </c>
      <c r="BL72" s="11">
        <f>BK72+(BK72*(Kalkulator!$P$18/100))</f>
        <v>1102200</v>
      </c>
      <c r="BM72" s="11">
        <f>BL72+(BL72*(Kalkulator!$P$18/100))</f>
        <v>1102200</v>
      </c>
      <c r="BN72" s="11">
        <f>BM72+(BM72*(Kalkulator!$P$18/100))</f>
        <v>1102200</v>
      </c>
      <c r="BO72" s="11">
        <f>BN72+(BN72*(Kalkulator!$P$18/100))</f>
        <v>1102200</v>
      </c>
      <c r="BP72" s="11">
        <f>BO72+(BO72*(Kalkulator!$P$18/100))</f>
        <v>1102200</v>
      </c>
      <c r="BQ72" s="11">
        <f>BP72+(BP72*(Kalkulator!$P$18/100))</f>
        <v>1102200</v>
      </c>
      <c r="BR72" s="11">
        <f>BQ72+(BQ72*(Kalkulator!$P$18/100))</f>
        <v>1102200</v>
      </c>
      <c r="BS72" s="11">
        <f>BR72+(BR72*(Kalkulator!$P$18/100))</f>
        <v>1102200</v>
      </c>
      <c r="BT72" s="11">
        <f>BS72+(BS72*(Kalkulator!$P$18/100))</f>
        <v>1102200</v>
      </c>
      <c r="BU72" s="11">
        <f>BT72+(BT72*(Kalkulator!$P$18/100))</f>
        <v>1102200</v>
      </c>
      <c r="BV72" s="11">
        <f>BU72+(BU72*(Kalkulator!$P$18/100))</f>
        <v>1102200</v>
      </c>
      <c r="BW72" s="11">
        <f>BV72+(BV72*(Kalkulator!$P$18/100))</f>
        <v>1102200</v>
      </c>
      <c r="BX72" s="11">
        <f>BW72+(BW72*(Kalkulator!$P$18/100))</f>
        <v>1102200</v>
      </c>
      <c r="BY72" s="11">
        <f>BX72+(BX72*(Kalkulator!$P$18/100))</f>
        <v>1102200</v>
      </c>
      <c r="BZ72" s="11">
        <f>BY72+(BY72*(Kalkulator!$P$18/100))</f>
        <v>1102200</v>
      </c>
      <c r="CA72" s="11">
        <f>BZ72+(BZ72*(Kalkulator!$P$18/100))</f>
        <v>1102200</v>
      </c>
      <c r="CB72" s="11">
        <f>CA72+(CA72*(Kalkulator!$P$18/100))</f>
        <v>1102200</v>
      </c>
      <c r="CC72" s="11">
        <f>CB72+(CB72*(Kalkulator!$P$18/100))</f>
        <v>1102200</v>
      </c>
      <c r="CD72" s="11">
        <f>CC72+(CC72*(Kalkulator!$P$18/100))</f>
        <v>1102200</v>
      </c>
      <c r="CE72" s="11">
        <f>CD72+(CD72*(Kalkulator!$P$18/100))</f>
        <v>1102200</v>
      </c>
      <c r="CF72" s="11">
        <f>CE72+(CE72*(Kalkulator!$P$18/100))</f>
        <v>1102200</v>
      </c>
      <c r="CG72" s="11">
        <f>CF72+(CF72*(Kalkulator!$P$18/100))</f>
        <v>1102200</v>
      </c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</row>
    <row r="73" spans="1:147">
      <c r="A73" s="7">
        <v>90</v>
      </c>
      <c r="B73" s="19" t="s">
        <v>6</v>
      </c>
      <c r="C73" s="19" t="s">
        <v>6</v>
      </c>
      <c r="D73" s="19" t="s">
        <v>6</v>
      </c>
      <c r="E73" s="19" t="s">
        <v>6</v>
      </c>
      <c r="F73" s="19" t="s">
        <v>6</v>
      </c>
      <c r="G73" s="19" t="s">
        <v>6</v>
      </c>
      <c r="H73" s="19" t="s">
        <v>6</v>
      </c>
      <c r="I73" s="19" t="s">
        <v>6</v>
      </c>
      <c r="J73" s="19" t="s">
        <v>6</v>
      </c>
      <c r="K73" s="18">
        <v>879800</v>
      </c>
      <c r="L73" s="15">
        <v>888000</v>
      </c>
      <c r="M73" s="18">
        <v>920000</v>
      </c>
      <c r="N73" s="15">
        <v>924800</v>
      </c>
      <c r="O73" s="18">
        <v>944300</v>
      </c>
      <c r="P73" s="15">
        <v>960500</v>
      </c>
      <c r="Q73" s="18">
        <v>986400</v>
      </c>
      <c r="R73" s="15">
        <v>997000</v>
      </c>
      <c r="S73" s="18">
        <v>1016700</v>
      </c>
      <c r="T73" s="15">
        <v>1018600</v>
      </c>
      <c r="U73" s="18">
        <v>1030300</v>
      </c>
      <c r="V73" s="15">
        <v>1033700</v>
      </c>
      <c r="W73" s="18">
        <v>1046600</v>
      </c>
      <c r="X73" s="15">
        <v>1060700</v>
      </c>
      <c r="Y73" s="18">
        <v>1065400</v>
      </c>
      <c r="Z73" s="15">
        <v>1076500</v>
      </c>
      <c r="AA73" s="18">
        <v>1094800</v>
      </c>
      <c r="AB73" s="15">
        <v>1125800</v>
      </c>
      <c r="AC73" s="11">
        <f>AB73+(AB73*(Kalkulator!$P$18/100))</f>
        <v>1125800</v>
      </c>
      <c r="AD73" s="11">
        <f>AC73+(AC73*(Kalkulator!$P$18/100))</f>
        <v>1125800</v>
      </c>
      <c r="AE73" s="11">
        <f>AD73+(AD73*(Kalkulator!$P$18/100))</f>
        <v>1125800</v>
      </c>
      <c r="AF73" s="11">
        <f>AE73+(AE73*(Kalkulator!$P$18/100))</f>
        <v>1125800</v>
      </c>
      <c r="AG73" s="11">
        <f>AF73+(AF73*(Kalkulator!$P$18/100))</f>
        <v>1125800</v>
      </c>
      <c r="AH73" s="11">
        <f>AG73+(AG73*(Kalkulator!$P$18/100))</f>
        <v>1125800</v>
      </c>
      <c r="AI73" s="11">
        <f>AH73+(AH73*(Kalkulator!$P$18/100))</f>
        <v>1125800</v>
      </c>
      <c r="AJ73" s="11">
        <f>AI73+(AI73*(Kalkulator!$P$18/100))</f>
        <v>1125800</v>
      </c>
      <c r="AK73" s="11">
        <f>AJ73+(AJ73*(Kalkulator!$P$18/100))</f>
        <v>1125800</v>
      </c>
      <c r="AL73" s="11">
        <f>AK73+(AK73*(Kalkulator!$P$18/100))</f>
        <v>1125800</v>
      </c>
      <c r="AM73" s="11">
        <f>AL73+(AL73*(Kalkulator!$P$18/100))</f>
        <v>1125800</v>
      </c>
      <c r="AN73" s="11">
        <f>AM73+(AM73*(Kalkulator!$P$18/100))</f>
        <v>1125800</v>
      </c>
      <c r="AO73" s="11">
        <f>AN73+(AN73*(Kalkulator!$P$18/100))</f>
        <v>1125800</v>
      </c>
      <c r="AP73" s="11">
        <f>AO73+(AO73*(Kalkulator!$P$18/100))</f>
        <v>1125800</v>
      </c>
      <c r="AQ73" s="11">
        <f>AP73+(AP73*(Kalkulator!$P$18/100))</f>
        <v>1125800</v>
      </c>
      <c r="AR73" s="11">
        <f>AQ73+(AQ73*(Kalkulator!$P$18/100))</f>
        <v>1125800</v>
      </c>
      <c r="AS73" s="11">
        <f>AR73+(AR73*(Kalkulator!$P$18/100))</f>
        <v>1125800</v>
      </c>
      <c r="AT73" s="11">
        <f>AS73+(AS73*(Kalkulator!$P$18/100))</f>
        <v>1125800</v>
      </c>
      <c r="AU73" s="11">
        <f>AT73+(AT73*(Kalkulator!$P$18/100))</f>
        <v>1125800</v>
      </c>
      <c r="AV73" s="11">
        <f>AU73+(AU73*(Kalkulator!$P$18/100))</f>
        <v>1125800</v>
      </c>
      <c r="AW73" s="11">
        <f>AV73+(AV73*(Kalkulator!$P$18/100))</f>
        <v>1125800</v>
      </c>
      <c r="AX73" s="11">
        <f>AW73+(AW73*(Kalkulator!$P$18/100))</f>
        <v>1125800</v>
      </c>
      <c r="AY73" s="11">
        <f>AX73+(AX73*(Kalkulator!$P$18/100))</f>
        <v>1125800</v>
      </c>
      <c r="AZ73" s="11">
        <f>AY73+(AY73*(Kalkulator!$P$18/100))</f>
        <v>1125800</v>
      </c>
      <c r="BA73" s="11">
        <f>AZ73+(AZ73*(Kalkulator!$P$18/100))</f>
        <v>1125800</v>
      </c>
      <c r="BB73" s="11">
        <f>BA73+(BA73*(Kalkulator!$P$18/100))</f>
        <v>1125800</v>
      </c>
      <c r="BC73" s="11">
        <f>BB73+(BB73*(Kalkulator!$P$18/100))</f>
        <v>1125800</v>
      </c>
      <c r="BD73" s="11">
        <f>BC73+(BC73*(Kalkulator!$P$18/100))</f>
        <v>1125800</v>
      </c>
      <c r="BE73" s="11">
        <f>BD73+(BD73*(Kalkulator!$P$18/100))</f>
        <v>1125800</v>
      </c>
      <c r="BF73" s="11">
        <f>BE73+(BE73*(Kalkulator!$P$18/100))</f>
        <v>1125800</v>
      </c>
      <c r="BG73" s="11">
        <f>BF73+(BF73*(Kalkulator!$P$18/100))</f>
        <v>1125800</v>
      </c>
      <c r="BH73" s="11">
        <f>BG73+(BG73*(Kalkulator!$P$18/100))</f>
        <v>1125800</v>
      </c>
      <c r="BI73" s="11">
        <f>BH73+(BH73*(Kalkulator!$P$18/100))</f>
        <v>1125800</v>
      </c>
      <c r="BJ73" s="11">
        <f>BI73+(BI73*(Kalkulator!$P$18/100))</f>
        <v>1125800</v>
      </c>
      <c r="BK73" s="11">
        <f>BJ73+(BJ73*(Kalkulator!$P$18/100))</f>
        <v>1125800</v>
      </c>
      <c r="BL73" s="11">
        <f>BK73+(BK73*(Kalkulator!$P$18/100))</f>
        <v>1125800</v>
      </c>
      <c r="BM73" s="11">
        <f>BL73+(BL73*(Kalkulator!$P$18/100))</f>
        <v>1125800</v>
      </c>
      <c r="BN73" s="11">
        <f>BM73+(BM73*(Kalkulator!$P$18/100))</f>
        <v>1125800</v>
      </c>
      <c r="BO73" s="11">
        <f>BN73+(BN73*(Kalkulator!$P$18/100))</f>
        <v>1125800</v>
      </c>
      <c r="BP73" s="11">
        <f>BO73+(BO73*(Kalkulator!$P$18/100))</f>
        <v>1125800</v>
      </c>
      <c r="BQ73" s="11">
        <f>BP73+(BP73*(Kalkulator!$P$18/100))</f>
        <v>1125800</v>
      </c>
      <c r="BR73" s="11">
        <f>BQ73+(BQ73*(Kalkulator!$P$18/100))</f>
        <v>1125800</v>
      </c>
      <c r="BS73" s="11">
        <f>BR73+(BR73*(Kalkulator!$P$18/100))</f>
        <v>1125800</v>
      </c>
      <c r="BT73" s="11">
        <f>BS73+(BS73*(Kalkulator!$P$18/100))</f>
        <v>1125800</v>
      </c>
      <c r="BU73" s="11">
        <f>BT73+(BT73*(Kalkulator!$P$18/100))</f>
        <v>1125800</v>
      </c>
      <c r="BV73" s="11">
        <f>BU73+(BU73*(Kalkulator!$P$18/100))</f>
        <v>1125800</v>
      </c>
      <c r="BW73" s="11">
        <f>BV73+(BV73*(Kalkulator!$P$18/100))</f>
        <v>1125800</v>
      </c>
      <c r="BX73" s="11">
        <f>BW73+(BW73*(Kalkulator!$P$18/100))</f>
        <v>1125800</v>
      </c>
      <c r="BY73" s="11">
        <f>BX73+(BX73*(Kalkulator!$P$18/100))</f>
        <v>1125800</v>
      </c>
      <c r="BZ73" s="11">
        <f>BY73+(BY73*(Kalkulator!$P$18/100))</f>
        <v>1125800</v>
      </c>
      <c r="CA73" s="11">
        <f>BZ73+(BZ73*(Kalkulator!$P$18/100))</f>
        <v>1125800</v>
      </c>
      <c r="CB73" s="11">
        <f>CA73+(CA73*(Kalkulator!$P$18/100))</f>
        <v>1125800</v>
      </c>
      <c r="CC73" s="11">
        <f>CB73+(CB73*(Kalkulator!$P$18/100))</f>
        <v>1125800</v>
      </c>
      <c r="CD73" s="11">
        <f>CC73+(CC73*(Kalkulator!$P$18/100))</f>
        <v>1125800</v>
      </c>
      <c r="CE73" s="11">
        <f>CD73+(CD73*(Kalkulator!$P$18/100))</f>
        <v>1125800</v>
      </c>
      <c r="CF73" s="11">
        <f>CE73+(CE73*(Kalkulator!$P$18/100))</f>
        <v>1125800</v>
      </c>
      <c r="CG73" s="11">
        <f>CF73+(CF73*(Kalkulator!$P$18/100))</f>
        <v>1125800</v>
      </c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</row>
    <row r="74" spans="1:147">
      <c r="A74" s="7">
        <v>91</v>
      </c>
      <c r="B74" s="19" t="s">
        <v>6</v>
      </c>
      <c r="C74" s="19" t="s">
        <v>6</v>
      </c>
      <c r="D74" s="19" t="s">
        <v>6</v>
      </c>
      <c r="E74" s="19" t="s">
        <v>6</v>
      </c>
      <c r="F74" s="19" t="s">
        <v>6</v>
      </c>
      <c r="G74" s="19" t="s">
        <v>6</v>
      </c>
      <c r="H74" s="19" t="s">
        <v>6</v>
      </c>
      <c r="I74" s="19" t="s">
        <v>6</v>
      </c>
      <c r="J74" s="19" t="s">
        <v>6</v>
      </c>
      <c r="K74" s="18">
        <v>899800</v>
      </c>
      <c r="L74" s="15">
        <v>908000</v>
      </c>
      <c r="M74" s="18">
        <v>940000</v>
      </c>
      <c r="N74" s="15">
        <v>944800</v>
      </c>
      <c r="O74" s="18">
        <v>964700</v>
      </c>
      <c r="P74" s="15">
        <v>981300</v>
      </c>
      <c r="Q74" s="18">
        <v>1007800</v>
      </c>
      <c r="R74" s="15">
        <v>1018600</v>
      </c>
      <c r="S74" s="18">
        <v>1038800</v>
      </c>
      <c r="T74" s="15">
        <v>1040800</v>
      </c>
      <c r="U74" s="18">
        <v>1052800</v>
      </c>
      <c r="V74" s="15">
        <v>1056300</v>
      </c>
      <c r="W74" s="18">
        <v>1069500</v>
      </c>
      <c r="X74" s="15">
        <v>1083900</v>
      </c>
      <c r="Y74" s="18">
        <v>1088700</v>
      </c>
      <c r="Z74" s="15">
        <v>1100000</v>
      </c>
      <c r="AA74" s="18">
        <v>1118700</v>
      </c>
      <c r="AB74" s="15">
        <v>1149700</v>
      </c>
      <c r="AC74" s="11">
        <f>AB74+(AB74*(Kalkulator!$P$18/100))</f>
        <v>1149700</v>
      </c>
      <c r="AD74" s="11">
        <f>AC74+(AC74*(Kalkulator!$P$18/100))</f>
        <v>1149700</v>
      </c>
      <c r="AE74" s="11">
        <f>AD74+(AD74*(Kalkulator!$P$18/100))</f>
        <v>1149700</v>
      </c>
      <c r="AF74" s="11">
        <f>AE74+(AE74*(Kalkulator!$P$18/100))</f>
        <v>1149700</v>
      </c>
      <c r="AG74" s="11">
        <f>AF74+(AF74*(Kalkulator!$P$18/100))</f>
        <v>1149700</v>
      </c>
      <c r="AH74" s="11">
        <f>AG74+(AG74*(Kalkulator!$P$18/100))</f>
        <v>1149700</v>
      </c>
      <c r="AI74" s="11">
        <f>AH74+(AH74*(Kalkulator!$P$18/100))</f>
        <v>1149700</v>
      </c>
      <c r="AJ74" s="11">
        <f>AI74+(AI74*(Kalkulator!$P$18/100))</f>
        <v>1149700</v>
      </c>
      <c r="AK74" s="11">
        <f>AJ74+(AJ74*(Kalkulator!$P$18/100))</f>
        <v>1149700</v>
      </c>
      <c r="AL74" s="11">
        <f>AK74+(AK74*(Kalkulator!$P$18/100))</f>
        <v>1149700</v>
      </c>
      <c r="AM74" s="11">
        <f>AL74+(AL74*(Kalkulator!$P$18/100))</f>
        <v>1149700</v>
      </c>
      <c r="AN74" s="11">
        <f>AM74+(AM74*(Kalkulator!$P$18/100))</f>
        <v>1149700</v>
      </c>
      <c r="AO74" s="11">
        <f>AN74+(AN74*(Kalkulator!$P$18/100))</f>
        <v>1149700</v>
      </c>
      <c r="AP74" s="11">
        <f>AO74+(AO74*(Kalkulator!$P$18/100))</f>
        <v>1149700</v>
      </c>
      <c r="AQ74" s="11">
        <f>AP74+(AP74*(Kalkulator!$P$18/100))</f>
        <v>1149700</v>
      </c>
      <c r="AR74" s="11">
        <f>AQ74+(AQ74*(Kalkulator!$P$18/100))</f>
        <v>1149700</v>
      </c>
      <c r="AS74" s="11">
        <f>AR74+(AR74*(Kalkulator!$P$18/100))</f>
        <v>1149700</v>
      </c>
      <c r="AT74" s="11">
        <f>AS74+(AS74*(Kalkulator!$P$18/100))</f>
        <v>1149700</v>
      </c>
      <c r="AU74" s="11">
        <f>AT74+(AT74*(Kalkulator!$P$18/100))</f>
        <v>1149700</v>
      </c>
      <c r="AV74" s="11">
        <f>AU74+(AU74*(Kalkulator!$P$18/100))</f>
        <v>1149700</v>
      </c>
      <c r="AW74" s="11">
        <f>AV74+(AV74*(Kalkulator!$P$18/100))</f>
        <v>1149700</v>
      </c>
      <c r="AX74" s="11">
        <f>AW74+(AW74*(Kalkulator!$P$18/100))</f>
        <v>1149700</v>
      </c>
      <c r="AY74" s="11">
        <f>AX74+(AX74*(Kalkulator!$P$18/100))</f>
        <v>1149700</v>
      </c>
      <c r="AZ74" s="11">
        <f>AY74+(AY74*(Kalkulator!$P$18/100))</f>
        <v>1149700</v>
      </c>
      <c r="BA74" s="11">
        <f>AZ74+(AZ74*(Kalkulator!$P$18/100))</f>
        <v>1149700</v>
      </c>
      <c r="BB74" s="11">
        <f>BA74+(BA74*(Kalkulator!$P$18/100))</f>
        <v>1149700</v>
      </c>
      <c r="BC74" s="11">
        <f>BB74+(BB74*(Kalkulator!$P$18/100))</f>
        <v>1149700</v>
      </c>
      <c r="BD74" s="11">
        <f>BC74+(BC74*(Kalkulator!$P$18/100))</f>
        <v>1149700</v>
      </c>
      <c r="BE74" s="11">
        <f>BD74+(BD74*(Kalkulator!$P$18/100))</f>
        <v>1149700</v>
      </c>
      <c r="BF74" s="11">
        <f>BE74+(BE74*(Kalkulator!$P$18/100))</f>
        <v>1149700</v>
      </c>
      <c r="BG74" s="11">
        <f>BF74+(BF74*(Kalkulator!$P$18/100))</f>
        <v>1149700</v>
      </c>
      <c r="BH74" s="11">
        <f>BG74+(BG74*(Kalkulator!$P$18/100))</f>
        <v>1149700</v>
      </c>
      <c r="BI74" s="11">
        <f>BH74+(BH74*(Kalkulator!$P$18/100))</f>
        <v>1149700</v>
      </c>
      <c r="BJ74" s="11">
        <f>BI74+(BI74*(Kalkulator!$P$18/100))</f>
        <v>1149700</v>
      </c>
      <c r="BK74" s="11">
        <f>BJ74+(BJ74*(Kalkulator!$P$18/100))</f>
        <v>1149700</v>
      </c>
      <c r="BL74" s="11">
        <f>BK74+(BK74*(Kalkulator!$P$18/100))</f>
        <v>1149700</v>
      </c>
      <c r="BM74" s="11">
        <f>BL74+(BL74*(Kalkulator!$P$18/100))</f>
        <v>1149700</v>
      </c>
      <c r="BN74" s="11">
        <f>BM74+(BM74*(Kalkulator!$P$18/100))</f>
        <v>1149700</v>
      </c>
      <c r="BO74" s="11">
        <f>BN74+(BN74*(Kalkulator!$P$18/100))</f>
        <v>1149700</v>
      </c>
      <c r="BP74" s="11">
        <f>BO74+(BO74*(Kalkulator!$P$18/100))</f>
        <v>1149700</v>
      </c>
      <c r="BQ74" s="11">
        <f>BP74+(BP74*(Kalkulator!$P$18/100))</f>
        <v>1149700</v>
      </c>
      <c r="BR74" s="11">
        <f>BQ74+(BQ74*(Kalkulator!$P$18/100))</f>
        <v>1149700</v>
      </c>
      <c r="BS74" s="11">
        <f>BR74+(BR74*(Kalkulator!$P$18/100))</f>
        <v>1149700</v>
      </c>
      <c r="BT74" s="11">
        <f>BS74+(BS74*(Kalkulator!$P$18/100))</f>
        <v>1149700</v>
      </c>
      <c r="BU74" s="11">
        <f>BT74+(BT74*(Kalkulator!$P$18/100))</f>
        <v>1149700</v>
      </c>
      <c r="BV74" s="11">
        <f>BU74+(BU74*(Kalkulator!$P$18/100))</f>
        <v>1149700</v>
      </c>
      <c r="BW74" s="11">
        <f>BV74+(BV74*(Kalkulator!$P$18/100))</f>
        <v>1149700</v>
      </c>
      <c r="BX74" s="11">
        <f>BW74+(BW74*(Kalkulator!$P$18/100))</f>
        <v>1149700</v>
      </c>
      <c r="BY74" s="11">
        <f>BX74+(BX74*(Kalkulator!$P$18/100))</f>
        <v>1149700</v>
      </c>
      <c r="BZ74" s="11">
        <f>BY74+(BY74*(Kalkulator!$P$18/100))</f>
        <v>1149700</v>
      </c>
      <c r="CA74" s="11">
        <f>BZ74+(BZ74*(Kalkulator!$P$18/100))</f>
        <v>1149700</v>
      </c>
      <c r="CB74" s="11">
        <f>CA74+(CA74*(Kalkulator!$P$18/100))</f>
        <v>1149700</v>
      </c>
      <c r="CC74" s="11">
        <f>CB74+(CB74*(Kalkulator!$P$18/100))</f>
        <v>1149700</v>
      </c>
      <c r="CD74" s="11">
        <f>CC74+(CC74*(Kalkulator!$P$18/100))</f>
        <v>1149700</v>
      </c>
      <c r="CE74" s="11">
        <f>CD74+(CD74*(Kalkulator!$P$18/100))</f>
        <v>1149700</v>
      </c>
      <c r="CF74" s="11">
        <f>CE74+(CE74*(Kalkulator!$P$18/100))</f>
        <v>1149700</v>
      </c>
      <c r="CG74" s="11">
        <f>CF74+(CF74*(Kalkulator!$P$18/100))</f>
        <v>1149700</v>
      </c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</row>
    <row r="75" spans="1:147">
      <c r="A75" s="7">
        <v>92</v>
      </c>
      <c r="B75" s="19" t="s">
        <v>6</v>
      </c>
      <c r="C75" s="19" t="s">
        <v>6</v>
      </c>
      <c r="D75" s="19" t="s">
        <v>6</v>
      </c>
      <c r="E75" s="19" t="s">
        <v>6</v>
      </c>
      <c r="F75" s="19" t="s">
        <v>6</v>
      </c>
      <c r="G75" s="19" t="s">
        <v>6</v>
      </c>
      <c r="H75" s="19" t="s">
        <v>6</v>
      </c>
      <c r="I75" s="19" t="s">
        <v>6</v>
      </c>
      <c r="J75" s="19" t="s">
        <v>6</v>
      </c>
      <c r="K75" s="18">
        <v>919800</v>
      </c>
      <c r="L75" s="15">
        <v>928000</v>
      </c>
      <c r="M75" s="18">
        <v>960000</v>
      </c>
      <c r="N75" s="15">
        <v>964800</v>
      </c>
      <c r="O75" s="18">
        <v>985100</v>
      </c>
      <c r="P75" s="15">
        <v>1002000</v>
      </c>
      <c r="Q75" s="18">
        <v>1029100</v>
      </c>
      <c r="R75" s="15">
        <v>1040100</v>
      </c>
      <c r="S75" s="18">
        <v>1060700</v>
      </c>
      <c r="T75" s="15">
        <v>1062700</v>
      </c>
      <c r="U75" s="18">
        <v>1074900</v>
      </c>
      <c r="V75" s="15">
        <v>1078400</v>
      </c>
      <c r="W75" s="18">
        <v>1091900</v>
      </c>
      <c r="X75" s="15">
        <v>1106600</v>
      </c>
      <c r="Y75" s="18">
        <v>1111500</v>
      </c>
      <c r="Z75" s="15">
        <v>1123000</v>
      </c>
      <c r="AA75" s="18">
        <v>1142100</v>
      </c>
      <c r="AB75" s="15">
        <v>1173100</v>
      </c>
      <c r="AC75" s="11">
        <f>AB75+(AB75*(Kalkulator!$P$18/100))</f>
        <v>1173100</v>
      </c>
      <c r="AD75" s="11">
        <f>AC75+(AC75*(Kalkulator!$P$18/100))</f>
        <v>1173100</v>
      </c>
      <c r="AE75" s="11">
        <f>AD75+(AD75*(Kalkulator!$P$18/100))</f>
        <v>1173100</v>
      </c>
      <c r="AF75" s="11">
        <f>AE75+(AE75*(Kalkulator!$P$18/100))</f>
        <v>1173100</v>
      </c>
      <c r="AG75" s="11">
        <f>AF75+(AF75*(Kalkulator!$P$18/100))</f>
        <v>1173100</v>
      </c>
      <c r="AH75" s="11">
        <f>AG75+(AG75*(Kalkulator!$P$18/100))</f>
        <v>1173100</v>
      </c>
      <c r="AI75" s="11">
        <f>AH75+(AH75*(Kalkulator!$P$18/100))</f>
        <v>1173100</v>
      </c>
      <c r="AJ75" s="11">
        <f>AI75+(AI75*(Kalkulator!$P$18/100))</f>
        <v>1173100</v>
      </c>
      <c r="AK75" s="11">
        <f>AJ75+(AJ75*(Kalkulator!$P$18/100))</f>
        <v>1173100</v>
      </c>
      <c r="AL75" s="11">
        <f>AK75+(AK75*(Kalkulator!$P$18/100))</f>
        <v>1173100</v>
      </c>
      <c r="AM75" s="11">
        <f>AL75+(AL75*(Kalkulator!$P$18/100))</f>
        <v>1173100</v>
      </c>
      <c r="AN75" s="11">
        <f>AM75+(AM75*(Kalkulator!$P$18/100))</f>
        <v>1173100</v>
      </c>
      <c r="AO75" s="11">
        <f>AN75+(AN75*(Kalkulator!$P$18/100))</f>
        <v>1173100</v>
      </c>
      <c r="AP75" s="11">
        <f>AO75+(AO75*(Kalkulator!$P$18/100))</f>
        <v>1173100</v>
      </c>
      <c r="AQ75" s="11">
        <f>AP75+(AP75*(Kalkulator!$P$18/100))</f>
        <v>1173100</v>
      </c>
      <c r="AR75" s="11">
        <f>AQ75+(AQ75*(Kalkulator!$P$18/100))</f>
        <v>1173100</v>
      </c>
      <c r="AS75" s="11">
        <f>AR75+(AR75*(Kalkulator!$P$18/100))</f>
        <v>1173100</v>
      </c>
      <c r="AT75" s="11">
        <f>AS75+(AS75*(Kalkulator!$P$18/100))</f>
        <v>1173100</v>
      </c>
      <c r="AU75" s="11">
        <f>AT75+(AT75*(Kalkulator!$P$18/100))</f>
        <v>1173100</v>
      </c>
      <c r="AV75" s="11">
        <f>AU75+(AU75*(Kalkulator!$P$18/100))</f>
        <v>1173100</v>
      </c>
      <c r="AW75" s="11">
        <f>AV75+(AV75*(Kalkulator!$P$18/100))</f>
        <v>1173100</v>
      </c>
      <c r="AX75" s="11">
        <f>AW75+(AW75*(Kalkulator!$P$18/100))</f>
        <v>1173100</v>
      </c>
      <c r="AY75" s="11">
        <f>AX75+(AX75*(Kalkulator!$P$18/100))</f>
        <v>1173100</v>
      </c>
      <c r="AZ75" s="11">
        <f>AY75+(AY75*(Kalkulator!$P$18/100))</f>
        <v>1173100</v>
      </c>
      <c r="BA75" s="11">
        <f>AZ75+(AZ75*(Kalkulator!$P$18/100))</f>
        <v>1173100</v>
      </c>
      <c r="BB75" s="11">
        <f>BA75+(BA75*(Kalkulator!$P$18/100))</f>
        <v>1173100</v>
      </c>
      <c r="BC75" s="11">
        <f>BB75+(BB75*(Kalkulator!$P$18/100))</f>
        <v>1173100</v>
      </c>
      <c r="BD75" s="11">
        <f>BC75+(BC75*(Kalkulator!$P$18/100))</f>
        <v>1173100</v>
      </c>
      <c r="BE75" s="11">
        <f>BD75+(BD75*(Kalkulator!$P$18/100))</f>
        <v>1173100</v>
      </c>
      <c r="BF75" s="11">
        <f>BE75+(BE75*(Kalkulator!$P$18/100))</f>
        <v>1173100</v>
      </c>
      <c r="BG75" s="11">
        <f>BF75+(BF75*(Kalkulator!$P$18/100))</f>
        <v>1173100</v>
      </c>
      <c r="BH75" s="11">
        <f>BG75+(BG75*(Kalkulator!$P$18/100))</f>
        <v>1173100</v>
      </c>
      <c r="BI75" s="11">
        <f>BH75+(BH75*(Kalkulator!$P$18/100))</f>
        <v>1173100</v>
      </c>
      <c r="BJ75" s="11">
        <f>BI75+(BI75*(Kalkulator!$P$18/100))</f>
        <v>1173100</v>
      </c>
      <c r="BK75" s="11">
        <f>BJ75+(BJ75*(Kalkulator!$P$18/100))</f>
        <v>1173100</v>
      </c>
      <c r="BL75" s="11">
        <f>BK75+(BK75*(Kalkulator!$P$18/100))</f>
        <v>1173100</v>
      </c>
      <c r="BM75" s="11">
        <f>BL75+(BL75*(Kalkulator!$P$18/100))</f>
        <v>1173100</v>
      </c>
      <c r="BN75" s="11">
        <f>BM75+(BM75*(Kalkulator!$P$18/100))</f>
        <v>1173100</v>
      </c>
      <c r="BO75" s="11">
        <f>BN75+(BN75*(Kalkulator!$P$18/100))</f>
        <v>1173100</v>
      </c>
      <c r="BP75" s="11">
        <f>BO75+(BO75*(Kalkulator!$P$18/100))</f>
        <v>1173100</v>
      </c>
      <c r="BQ75" s="11">
        <f>BP75+(BP75*(Kalkulator!$P$18/100))</f>
        <v>1173100</v>
      </c>
      <c r="BR75" s="11">
        <f>BQ75+(BQ75*(Kalkulator!$P$18/100))</f>
        <v>1173100</v>
      </c>
      <c r="BS75" s="11">
        <f>BR75+(BR75*(Kalkulator!$P$18/100))</f>
        <v>1173100</v>
      </c>
      <c r="BT75" s="11">
        <f>BS75+(BS75*(Kalkulator!$P$18/100))</f>
        <v>1173100</v>
      </c>
      <c r="BU75" s="11">
        <f>BT75+(BT75*(Kalkulator!$P$18/100))</f>
        <v>1173100</v>
      </c>
      <c r="BV75" s="11">
        <f>BU75+(BU75*(Kalkulator!$P$18/100))</f>
        <v>1173100</v>
      </c>
      <c r="BW75" s="11">
        <f>BV75+(BV75*(Kalkulator!$P$18/100))</f>
        <v>1173100</v>
      </c>
      <c r="BX75" s="11">
        <f>BW75+(BW75*(Kalkulator!$P$18/100))</f>
        <v>1173100</v>
      </c>
      <c r="BY75" s="11">
        <f>BX75+(BX75*(Kalkulator!$P$18/100))</f>
        <v>1173100</v>
      </c>
      <c r="BZ75" s="11">
        <f>BY75+(BY75*(Kalkulator!$P$18/100))</f>
        <v>1173100</v>
      </c>
      <c r="CA75" s="11">
        <f>BZ75+(BZ75*(Kalkulator!$P$18/100))</f>
        <v>1173100</v>
      </c>
      <c r="CB75" s="11">
        <f>CA75+(CA75*(Kalkulator!$P$18/100))</f>
        <v>1173100</v>
      </c>
      <c r="CC75" s="11">
        <f>CB75+(CB75*(Kalkulator!$P$18/100))</f>
        <v>1173100</v>
      </c>
      <c r="CD75" s="11">
        <f>CC75+(CC75*(Kalkulator!$P$18/100))</f>
        <v>1173100</v>
      </c>
      <c r="CE75" s="11">
        <f>CD75+(CD75*(Kalkulator!$P$18/100))</f>
        <v>1173100</v>
      </c>
      <c r="CF75" s="11">
        <f>CE75+(CE75*(Kalkulator!$P$18/100))</f>
        <v>1173100</v>
      </c>
      <c r="CG75" s="11">
        <f>CF75+(CF75*(Kalkulator!$P$18/100))</f>
        <v>1173100</v>
      </c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</row>
    <row r="76" spans="1:147">
      <c r="A76" s="7">
        <v>93</v>
      </c>
      <c r="B76" s="19" t="s">
        <v>6</v>
      </c>
      <c r="C76" s="19" t="s">
        <v>6</v>
      </c>
      <c r="D76" s="19" t="s">
        <v>6</v>
      </c>
      <c r="E76" s="19" t="s">
        <v>6</v>
      </c>
      <c r="F76" s="19" t="s">
        <v>6</v>
      </c>
      <c r="G76" s="19" t="s">
        <v>6</v>
      </c>
      <c r="H76" s="19" t="s">
        <v>6</v>
      </c>
      <c r="I76" s="19" t="s">
        <v>6</v>
      </c>
      <c r="J76" s="19" t="s">
        <v>6</v>
      </c>
      <c r="K76" s="19" t="s">
        <v>6</v>
      </c>
      <c r="L76" s="19" t="s">
        <v>6</v>
      </c>
      <c r="M76" s="18">
        <v>980000</v>
      </c>
      <c r="N76" s="15">
        <v>984800</v>
      </c>
      <c r="O76" s="18">
        <v>1005500</v>
      </c>
      <c r="P76" s="15">
        <v>1022800</v>
      </c>
      <c r="Q76" s="18">
        <v>1050400</v>
      </c>
      <c r="R76" s="15">
        <v>1061600</v>
      </c>
      <c r="S76" s="18">
        <v>1082600</v>
      </c>
      <c r="T76" s="15">
        <v>1084700</v>
      </c>
      <c r="U76" s="18">
        <v>1097200</v>
      </c>
      <c r="V76" s="15">
        <v>1100800</v>
      </c>
      <c r="W76" s="18">
        <v>1114600</v>
      </c>
      <c r="X76" s="15">
        <v>1129600</v>
      </c>
      <c r="Y76" s="18">
        <v>1134600</v>
      </c>
      <c r="Z76" s="15">
        <v>1146300</v>
      </c>
      <c r="AA76" s="18">
        <v>1165800</v>
      </c>
      <c r="AB76" s="15">
        <v>1196800</v>
      </c>
      <c r="AC76" s="11">
        <f>AB76+(AB76*(Kalkulator!$P$18/100))</f>
        <v>1196800</v>
      </c>
      <c r="AD76" s="11">
        <f>AC76+(AC76*(Kalkulator!$P$18/100))</f>
        <v>1196800</v>
      </c>
      <c r="AE76" s="11">
        <f>AD76+(AD76*(Kalkulator!$P$18/100))</f>
        <v>1196800</v>
      </c>
      <c r="AF76" s="11">
        <f>AE76+(AE76*(Kalkulator!$P$18/100))</f>
        <v>1196800</v>
      </c>
      <c r="AG76" s="11">
        <f>AF76+(AF76*(Kalkulator!$P$18/100))</f>
        <v>1196800</v>
      </c>
      <c r="AH76" s="11">
        <f>AG76+(AG76*(Kalkulator!$P$18/100))</f>
        <v>1196800</v>
      </c>
      <c r="AI76" s="11">
        <f>AH76+(AH76*(Kalkulator!$P$18/100))</f>
        <v>1196800</v>
      </c>
      <c r="AJ76" s="11">
        <f>AI76+(AI76*(Kalkulator!$P$18/100))</f>
        <v>1196800</v>
      </c>
      <c r="AK76" s="11">
        <f>AJ76+(AJ76*(Kalkulator!$P$18/100))</f>
        <v>1196800</v>
      </c>
      <c r="AL76" s="11">
        <f>AK76+(AK76*(Kalkulator!$P$18/100))</f>
        <v>1196800</v>
      </c>
      <c r="AM76" s="11">
        <f>AL76+(AL76*(Kalkulator!$P$18/100))</f>
        <v>1196800</v>
      </c>
      <c r="AN76" s="11">
        <f>AM76+(AM76*(Kalkulator!$P$18/100))</f>
        <v>1196800</v>
      </c>
      <c r="AO76" s="11">
        <f>AN76+(AN76*(Kalkulator!$P$18/100))</f>
        <v>1196800</v>
      </c>
      <c r="AP76" s="11">
        <f>AO76+(AO76*(Kalkulator!$P$18/100))</f>
        <v>1196800</v>
      </c>
      <c r="AQ76" s="11">
        <f>AP76+(AP76*(Kalkulator!$P$18/100))</f>
        <v>1196800</v>
      </c>
      <c r="AR76" s="11">
        <f>AQ76+(AQ76*(Kalkulator!$P$18/100))</f>
        <v>1196800</v>
      </c>
      <c r="AS76" s="11">
        <f>AR76+(AR76*(Kalkulator!$P$18/100))</f>
        <v>1196800</v>
      </c>
      <c r="AT76" s="11">
        <f>AS76+(AS76*(Kalkulator!$P$18/100))</f>
        <v>1196800</v>
      </c>
      <c r="AU76" s="11">
        <f>AT76+(AT76*(Kalkulator!$P$18/100))</f>
        <v>1196800</v>
      </c>
      <c r="AV76" s="11">
        <f>AU76+(AU76*(Kalkulator!$P$18/100))</f>
        <v>1196800</v>
      </c>
      <c r="AW76" s="11">
        <f>AV76+(AV76*(Kalkulator!$P$18/100))</f>
        <v>1196800</v>
      </c>
      <c r="AX76" s="11">
        <f>AW76+(AW76*(Kalkulator!$P$18/100))</f>
        <v>1196800</v>
      </c>
      <c r="AY76" s="11">
        <f>AX76+(AX76*(Kalkulator!$P$18/100))</f>
        <v>1196800</v>
      </c>
      <c r="AZ76" s="11">
        <f>AY76+(AY76*(Kalkulator!$P$18/100))</f>
        <v>1196800</v>
      </c>
      <c r="BA76" s="11">
        <f>AZ76+(AZ76*(Kalkulator!$P$18/100))</f>
        <v>1196800</v>
      </c>
      <c r="BB76" s="11">
        <f>BA76+(BA76*(Kalkulator!$P$18/100))</f>
        <v>1196800</v>
      </c>
      <c r="BC76" s="11">
        <f>BB76+(BB76*(Kalkulator!$P$18/100))</f>
        <v>1196800</v>
      </c>
      <c r="BD76" s="11">
        <f>BC76+(BC76*(Kalkulator!$P$18/100))</f>
        <v>1196800</v>
      </c>
      <c r="BE76" s="11">
        <f>BD76+(BD76*(Kalkulator!$P$18/100))</f>
        <v>1196800</v>
      </c>
      <c r="BF76" s="11">
        <f>BE76+(BE76*(Kalkulator!$P$18/100))</f>
        <v>1196800</v>
      </c>
      <c r="BG76" s="11">
        <f>BF76+(BF76*(Kalkulator!$P$18/100))</f>
        <v>1196800</v>
      </c>
      <c r="BH76" s="11">
        <f>BG76+(BG76*(Kalkulator!$P$18/100))</f>
        <v>1196800</v>
      </c>
      <c r="BI76" s="11">
        <f>BH76+(BH76*(Kalkulator!$P$18/100))</f>
        <v>1196800</v>
      </c>
      <c r="BJ76" s="11">
        <f>BI76+(BI76*(Kalkulator!$P$18/100))</f>
        <v>1196800</v>
      </c>
      <c r="BK76" s="11">
        <f>BJ76+(BJ76*(Kalkulator!$P$18/100))</f>
        <v>1196800</v>
      </c>
      <c r="BL76" s="11">
        <f>BK76+(BK76*(Kalkulator!$P$18/100))</f>
        <v>1196800</v>
      </c>
      <c r="BM76" s="11">
        <f>BL76+(BL76*(Kalkulator!$P$18/100))</f>
        <v>1196800</v>
      </c>
      <c r="BN76" s="11">
        <f>BM76+(BM76*(Kalkulator!$P$18/100))</f>
        <v>1196800</v>
      </c>
      <c r="BO76" s="11">
        <f>BN76+(BN76*(Kalkulator!$P$18/100))</f>
        <v>1196800</v>
      </c>
      <c r="BP76" s="11">
        <f>BO76+(BO76*(Kalkulator!$P$18/100))</f>
        <v>1196800</v>
      </c>
      <c r="BQ76" s="11">
        <f>BP76+(BP76*(Kalkulator!$P$18/100))</f>
        <v>1196800</v>
      </c>
      <c r="BR76" s="11">
        <f>BQ76+(BQ76*(Kalkulator!$P$18/100))</f>
        <v>1196800</v>
      </c>
      <c r="BS76" s="11">
        <f>BR76+(BR76*(Kalkulator!$P$18/100))</f>
        <v>1196800</v>
      </c>
      <c r="BT76" s="11">
        <f>BS76+(BS76*(Kalkulator!$P$18/100))</f>
        <v>1196800</v>
      </c>
      <c r="BU76" s="11">
        <f>BT76+(BT76*(Kalkulator!$P$18/100))</f>
        <v>1196800</v>
      </c>
      <c r="BV76" s="11">
        <f>BU76+(BU76*(Kalkulator!$P$18/100))</f>
        <v>1196800</v>
      </c>
      <c r="BW76" s="11">
        <f>BV76+(BV76*(Kalkulator!$P$18/100))</f>
        <v>1196800</v>
      </c>
      <c r="BX76" s="11">
        <f>BW76+(BW76*(Kalkulator!$P$18/100))</f>
        <v>1196800</v>
      </c>
      <c r="BY76" s="11">
        <f>BX76+(BX76*(Kalkulator!$P$18/100))</f>
        <v>1196800</v>
      </c>
      <c r="BZ76" s="11">
        <f>BY76+(BY76*(Kalkulator!$P$18/100))</f>
        <v>1196800</v>
      </c>
      <c r="CA76" s="11">
        <f>BZ76+(BZ76*(Kalkulator!$P$18/100))</f>
        <v>1196800</v>
      </c>
      <c r="CB76" s="11">
        <f>CA76+(CA76*(Kalkulator!$P$18/100))</f>
        <v>1196800</v>
      </c>
      <c r="CC76" s="11">
        <f>CB76+(CB76*(Kalkulator!$P$18/100))</f>
        <v>1196800</v>
      </c>
      <c r="CD76" s="11">
        <f>CC76+(CC76*(Kalkulator!$P$18/100))</f>
        <v>1196800</v>
      </c>
      <c r="CE76" s="11">
        <f>CD76+(CD76*(Kalkulator!$P$18/100))</f>
        <v>1196800</v>
      </c>
      <c r="CF76" s="11">
        <f>CE76+(CE76*(Kalkulator!$P$18/100))</f>
        <v>1196800</v>
      </c>
      <c r="CG76" s="11">
        <f>CF76+(CF76*(Kalkulator!$P$18/100))</f>
        <v>1196800</v>
      </c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</row>
    <row r="77" spans="1:147">
      <c r="A77" s="7">
        <v>94</v>
      </c>
      <c r="B77" s="19" t="s">
        <v>6</v>
      </c>
      <c r="C77" s="19" t="s">
        <v>6</v>
      </c>
      <c r="D77" s="19" t="s">
        <v>6</v>
      </c>
      <c r="E77" s="19" t="s">
        <v>6</v>
      </c>
      <c r="F77" s="19" t="s">
        <v>6</v>
      </c>
      <c r="G77" s="19" t="s">
        <v>6</v>
      </c>
      <c r="H77" s="19" t="s">
        <v>6</v>
      </c>
      <c r="I77" s="19" t="s">
        <v>6</v>
      </c>
      <c r="J77" s="19" t="s">
        <v>6</v>
      </c>
      <c r="K77" s="19" t="s">
        <v>6</v>
      </c>
      <c r="L77" s="19" t="s">
        <v>6</v>
      </c>
      <c r="M77" s="18">
        <v>1000000</v>
      </c>
      <c r="N77" s="15">
        <v>1004800</v>
      </c>
      <c r="O77" s="18">
        <v>1025900</v>
      </c>
      <c r="P77" s="15">
        <v>1043500</v>
      </c>
      <c r="Q77" s="18">
        <v>1071700</v>
      </c>
      <c r="R77" s="15">
        <v>1083200</v>
      </c>
      <c r="S77" s="18">
        <v>1104600</v>
      </c>
      <c r="T77" s="15">
        <v>1106700</v>
      </c>
      <c r="U77" s="18">
        <v>1119400</v>
      </c>
      <c r="V77" s="15">
        <v>1123100</v>
      </c>
      <c r="W77" s="18">
        <v>1137100</v>
      </c>
      <c r="X77" s="15">
        <v>1152500</v>
      </c>
      <c r="Y77" s="18">
        <v>1157600</v>
      </c>
      <c r="Z77" s="15">
        <v>1169500</v>
      </c>
      <c r="AA77" s="18">
        <v>1189400</v>
      </c>
      <c r="AB77" s="15">
        <v>1220400</v>
      </c>
      <c r="AC77" s="11">
        <f>AB77+(AB77*(Kalkulator!$P$18/100))</f>
        <v>1220400</v>
      </c>
      <c r="AD77" s="11">
        <f>AC77+(AC77*(Kalkulator!$P$18/100))</f>
        <v>1220400</v>
      </c>
      <c r="AE77" s="11">
        <f>AD77+(AD77*(Kalkulator!$P$18/100))</f>
        <v>1220400</v>
      </c>
      <c r="AF77" s="11">
        <f>AE77+(AE77*(Kalkulator!$P$18/100))</f>
        <v>1220400</v>
      </c>
      <c r="AG77" s="11">
        <f>AF77+(AF77*(Kalkulator!$P$18/100))</f>
        <v>1220400</v>
      </c>
      <c r="AH77" s="11">
        <f>AG77+(AG77*(Kalkulator!$P$18/100))</f>
        <v>1220400</v>
      </c>
      <c r="AI77" s="11">
        <f>AH77+(AH77*(Kalkulator!$P$18/100))</f>
        <v>1220400</v>
      </c>
      <c r="AJ77" s="11">
        <f>AI77+(AI77*(Kalkulator!$P$18/100))</f>
        <v>1220400</v>
      </c>
      <c r="AK77" s="11">
        <f>AJ77+(AJ77*(Kalkulator!$P$18/100))</f>
        <v>1220400</v>
      </c>
      <c r="AL77" s="11">
        <f>AK77+(AK77*(Kalkulator!$P$18/100))</f>
        <v>1220400</v>
      </c>
      <c r="AM77" s="11">
        <f>AL77+(AL77*(Kalkulator!$P$18/100))</f>
        <v>1220400</v>
      </c>
      <c r="AN77" s="11">
        <f>AM77+(AM77*(Kalkulator!$P$18/100))</f>
        <v>1220400</v>
      </c>
      <c r="AO77" s="11">
        <f>AN77+(AN77*(Kalkulator!$P$18/100))</f>
        <v>1220400</v>
      </c>
      <c r="AP77" s="11">
        <f>AO77+(AO77*(Kalkulator!$P$18/100))</f>
        <v>1220400</v>
      </c>
      <c r="AQ77" s="11">
        <f>AP77+(AP77*(Kalkulator!$P$18/100))</f>
        <v>1220400</v>
      </c>
      <c r="AR77" s="11">
        <f>AQ77+(AQ77*(Kalkulator!$P$18/100))</f>
        <v>1220400</v>
      </c>
      <c r="AS77" s="11">
        <f>AR77+(AR77*(Kalkulator!$P$18/100))</f>
        <v>1220400</v>
      </c>
      <c r="AT77" s="11">
        <f>AS77+(AS77*(Kalkulator!$P$18/100))</f>
        <v>1220400</v>
      </c>
      <c r="AU77" s="11">
        <f>AT77+(AT77*(Kalkulator!$P$18/100))</f>
        <v>1220400</v>
      </c>
      <c r="AV77" s="11">
        <f>AU77+(AU77*(Kalkulator!$P$18/100))</f>
        <v>1220400</v>
      </c>
      <c r="AW77" s="11">
        <f>AV77+(AV77*(Kalkulator!$P$18/100))</f>
        <v>1220400</v>
      </c>
      <c r="AX77" s="11">
        <f>AW77+(AW77*(Kalkulator!$P$18/100))</f>
        <v>1220400</v>
      </c>
      <c r="AY77" s="11">
        <f>AX77+(AX77*(Kalkulator!$P$18/100))</f>
        <v>1220400</v>
      </c>
      <c r="AZ77" s="11">
        <f>AY77+(AY77*(Kalkulator!$P$18/100))</f>
        <v>1220400</v>
      </c>
      <c r="BA77" s="11">
        <f>AZ77+(AZ77*(Kalkulator!$P$18/100))</f>
        <v>1220400</v>
      </c>
      <c r="BB77" s="11">
        <f>BA77+(BA77*(Kalkulator!$P$18/100))</f>
        <v>1220400</v>
      </c>
      <c r="BC77" s="11">
        <f>BB77+(BB77*(Kalkulator!$P$18/100))</f>
        <v>1220400</v>
      </c>
      <c r="BD77" s="11">
        <f>BC77+(BC77*(Kalkulator!$P$18/100))</f>
        <v>1220400</v>
      </c>
      <c r="BE77" s="11">
        <f>BD77+(BD77*(Kalkulator!$P$18/100))</f>
        <v>1220400</v>
      </c>
      <c r="BF77" s="11">
        <f>BE77+(BE77*(Kalkulator!$P$18/100))</f>
        <v>1220400</v>
      </c>
      <c r="BG77" s="11">
        <f>BF77+(BF77*(Kalkulator!$P$18/100))</f>
        <v>1220400</v>
      </c>
      <c r="BH77" s="11">
        <f>BG77+(BG77*(Kalkulator!$P$18/100))</f>
        <v>1220400</v>
      </c>
      <c r="BI77" s="11">
        <f>BH77+(BH77*(Kalkulator!$P$18/100))</f>
        <v>1220400</v>
      </c>
      <c r="BJ77" s="11">
        <f>BI77+(BI77*(Kalkulator!$P$18/100))</f>
        <v>1220400</v>
      </c>
      <c r="BK77" s="11">
        <f>BJ77+(BJ77*(Kalkulator!$P$18/100))</f>
        <v>1220400</v>
      </c>
      <c r="BL77" s="11">
        <f>BK77+(BK77*(Kalkulator!$P$18/100))</f>
        <v>1220400</v>
      </c>
      <c r="BM77" s="11">
        <f>BL77+(BL77*(Kalkulator!$P$18/100))</f>
        <v>1220400</v>
      </c>
      <c r="BN77" s="11">
        <f>BM77+(BM77*(Kalkulator!$P$18/100))</f>
        <v>1220400</v>
      </c>
      <c r="BO77" s="11">
        <f>BN77+(BN77*(Kalkulator!$P$18/100))</f>
        <v>1220400</v>
      </c>
      <c r="BP77" s="11">
        <f>BO77+(BO77*(Kalkulator!$P$18/100))</f>
        <v>1220400</v>
      </c>
      <c r="BQ77" s="11">
        <f>BP77+(BP77*(Kalkulator!$P$18/100))</f>
        <v>1220400</v>
      </c>
      <c r="BR77" s="11">
        <f>BQ77+(BQ77*(Kalkulator!$P$18/100))</f>
        <v>1220400</v>
      </c>
      <c r="BS77" s="11">
        <f>BR77+(BR77*(Kalkulator!$P$18/100))</f>
        <v>1220400</v>
      </c>
      <c r="BT77" s="11">
        <f>BS77+(BS77*(Kalkulator!$P$18/100))</f>
        <v>1220400</v>
      </c>
      <c r="BU77" s="11">
        <f>BT77+(BT77*(Kalkulator!$P$18/100))</f>
        <v>1220400</v>
      </c>
      <c r="BV77" s="11">
        <f>BU77+(BU77*(Kalkulator!$P$18/100))</f>
        <v>1220400</v>
      </c>
      <c r="BW77" s="11">
        <f>BV77+(BV77*(Kalkulator!$P$18/100))</f>
        <v>1220400</v>
      </c>
      <c r="BX77" s="11">
        <f>BW77+(BW77*(Kalkulator!$P$18/100))</f>
        <v>1220400</v>
      </c>
      <c r="BY77" s="11">
        <f>BX77+(BX77*(Kalkulator!$P$18/100))</f>
        <v>1220400</v>
      </c>
      <c r="BZ77" s="11">
        <f>BY77+(BY77*(Kalkulator!$P$18/100))</f>
        <v>1220400</v>
      </c>
      <c r="CA77" s="11">
        <f>BZ77+(BZ77*(Kalkulator!$P$18/100))</f>
        <v>1220400</v>
      </c>
      <c r="CB77" s="11">
        <f>CA77+(CA77*(Kalkulator!$P$18/100))</f>
        <v>1220400</v>
      </c>
      <c r="CC77" s="11">
        <f>CB77+(CB77*(Kalkulator!$P$18/100))</f>
        <v>1220400</v>
      </c>
      <c r="CD77" s="11">
        <f>CC77+(CC77*(Kalkulator!$P$18/100))</f>
        <v>1220400</v>
      </c>
      <c r="CE77" s="11">
        <f>CD77+(CD77*(Kalkulator!$P$18/100))</f>
        <v>1220400</v>
      </c>
      <c r="CF77" s="11">
        <f>CE77+(CE77*(Kalkulator!$P$18/100))</f>
        <v>1220400</v>
      </c>
      <c r="CG77" s="11">
        <f>CF77+(CF77*(Kalkulator!$P$18/100))</f>
        <v>1220400</v>
      </c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</row>
    <row r="78" spans="1:147">
      <c r="A78" s="7">
        <v>95</v>
      </c>
      <c r="B78" s="19" t="s">
        <v>6</v>
      </c>
      <c r="C78" s="19" t="s">
        <v>6</v>
      </c>
      <c r="D78" s="19" t="s">
        <v>6</v>
      </c>
      <c r="E78" s="19" t="s">
        <v>6</v>
      </c>
      <c r="F78" s="19" t="s">
        <v>6</v>
      </c>
      <c r="G78" s="19" t="s">
        <v>6</v>
      </c>
      <c r="H78" s="19" t="s">
        <v>6</v>
      </c>
      <c r="I78" s="19" t="s">
        <v>6</v>
      </c>
      <c r="J78" s="19" t="s">
        <v>6</v>
      </c>
      <c r="K78" s="19" t="s">
        <v>6</v>
      </c>
      <c r="L78" s="19" t="s">
        <v>6</v>
      </c>
      <c r="M78" s="18" t="s">
        <v>5</v>
      </c>
      <c r="N78" s="15">
        <v>1024800</v>
      </c>
      <c r="O78" s="18">
        <v>1046400</v>
      </c>
      <c r="P78" s="15">
        <v>1064400</v>
      </c>
      <c r="Q78" s="18">
        <v>1093100</v>
      </c>
      <c r="R78" s="15">
        <v>1104800</v>
      </c>
      <c r="S78" s="18">
        <v>1126700</v>
      </c>
      <c r="T78" s="15">
        <v>1128800</v>
      </c>
      <c r="U78" s="18">
        <v>1141800</v>
      </c>
      <c r="V78" s="15">
        <v>1145600</v>
      </c>
      <c r="W78" s="18">
        <v>1159900</v>
      </c>
      <c r="X78" s="15">
        <v>1175600</v>
      </c>
      <c r="Y78" s="18">
        <v>1180800</v>
      </c>
      <c r="Z78" s="15">
        <v>1192900</v>
      </c>
      <c r="AA78" s="18">
        <v>1213200</v>
      </c>
      <c r="AB78" s="15">
        <v>1244200</v>
      </c>
      <c r="AC78" s="11">
        <f>AB78+(AB78*(Kalkulator!$P$18/100))</f>
        <v>1244200</v>
      </c>
      <c r="AD78" s="11">
        <f>AC78+(AC78*(Kalkulator!$P$18/100))</f>
        <v>1244200</v>
      </c>
      <c r="AE78" s="11">
        <f>AD78+(AD78*(Kalkulator!$P$18/100))</f>
        <v>1244200</v>
      </c>
      <c r="AF78" s="11">
        <f>AE78+(AE78*(Kalkulator!$P$18/100))</f>
        <v>1244200</v>
      </c>
      <c r="AG78" s="11">
        <f>AF78+(AF78*(Kalkulator!$P$18/100))</f>
        <v>1244200</v>
      </c>
      <c r="AH78" s="11">
        <f>AG78+(AG78*(Kalkulator!$P$18/100))</f>
        <v>1244200</v>
      </c>
      <c r="AI78" s="11">
        <f>AH78+(AH78*(Kalkulator!$P$18/100))</f>
        <v>1244200</v>
      </c>
      <c r="AJ78" s="11">
        <f>AI78+(AI78*(Kalkulator!$P$18/100))</f>
        <v>1244200</v>
      </c>
      <c r="AK78" s="11">
        <f>AJ78+(AJ78*(Kalkulator!$P$18/100))</f>
        <v>1244200</v>
      </c>
      <c r="AL78" s="11">
        <f>AK78+(AK78*(Kalkulator!$P$18/100))</f>
        <v>1244200</v>
      </c>
      <c r="AM78" s="11">
        <f>AL78+(AL78*(Kalkulator!$P$18/100))</f>
        <v>1244200</v>
      </c>
      <c r="AN78" s="11">
        <f>AM78+(AM78*(Kalkulator!$P$18/100))</f>
        <v>1244200</v>
      </c>
      <c r="AO78" s="11">
        <f>AN78+(AN78*(Kalkulator!$P$18/100))</f>
        <v>1244200</v>
      </c>
      <c r="AP78" s="11">
        <f>AO78+(AO78*(Kalkulator!$P$18/100))</f>
        <v>1244200</v>
      </c>
      <c r="AQ78" s="11">
        <f>AP78+(AP78*(Kalkulator!$P$18/100))</f>
        <v>1244200</v>
      </c>
      <c r="AR78" s="11">
        <f>AQ78+(AQ78*(Kalkulator!$P$18/100))</f>
        <v>1244200</v>
      </c>
      <c r="AS78" s="11">
        <f>AR78+(AR78*(Kalkulator!$P$18/100))</f>
        <v>1244200</v>
      </c>
      <c r="AT78" s="11">
        <f>AS78+(AS78*(Kalkulator!$P$18/100))</f>
        <v>1244200</v>
      </c>
      <c r="AU78" s="11">
        <f>AT78+(AT78*(Kalkulator!$P$18/100))</f>
        <v>1244200</v>
      </c>
      <c r="AV78" s="11">
        <f>AU78+(AU78*(Kalkulator!$P$18/100))</f>
        <v>1244200</v>
      </c>
      <c r="AW78" s="11">
        <f>AV78+(AV78*(Kalkulator!$P$18/100))</f>
        <v>1244200</v>
      </c>
      <c r="AX78" s="11">
        <f>AW78+(AW78*(Kalkulator!$P$18/100))</f>
        <v>1244200</v>
      </c>
      <c r="AY78" s="11">
        <f>AX78+(AX78*(Kalkulator!$P$18/100))</f>
        <v>1244200</v>
      </c>
      <c r="AZ78" s="11">
        <f>AY78+(AY78*(Kalkulator!$P$18/100))</f>
        <v>1244200</v>
      </c>
      <c r="BA78" s="11">
        <f>AZ78+(AZ78*(Kalkulator!$P$18/100))</f>
        <v>1244200</v>
      </c>
      <c r="BB78" s="11">
        <f>BA78+(BA78*(Kalkulator!$P$18/100))</f>
        <v>1244200</v>
      </c>
      <c r="BC78" s="11">
        <f>BB78+(BB78*(Kalkulator!$P$18/100))</f>
        <v>1244200</v>
      </c>
      <c r="BD78" s="11">
        <f>BC78+(BC78*(Kalkulator!$P$18/100))</f>
        <v>1244200</v>
      </c>
      <c r="BE78" s="11">
        <f>BD78+(BD78*(Kalkulator!$P$18/100))</f>
        <v>1244200</v>
      </c>
      <c r="BF78" s="11">
        <f>BE78+(BE78*(Kalkulator!$P$18/100))</f>
        <v>1244200</v>
      </c>
      <c r="BG78" s="11">
        <f>BF78+(BF78*(Kalkulator!$P$18/100))</f>
        <v>1244200</v>
      </c>
      <c r="BH78" s="11">
        <f>BG78+(BG78*(Kalkulator!$P$18/100))</f>
        <v>1244200</v>
      </c>
      <c r="BI78" s="11">
        <f>BH78+(BH78*(Kalkulator!$P$18/100))</f>
        <v>1244200</v>
      </c>
      <c r="BJ78" s="11">
        <f>BI78+(BI78*(Kalkulator!$P$18/100))</f>
        <v>1244200</v>
      </c>
      <c r="BK78" s="11">
        <f>BJ78+(BJ78*(Kalkulator!$P$18/100))</f>
        <v>1244200</v>
      </c>
      <c r="BL78" s="11">
        <f>BK78+(BK78*(Kalkulator!$P$18/100))</f>
        <v>1244200</v>
      </c>
      <c r="BM78" s="11">
        <f>BL78+(BL78*(Kalkulator!$P$18/100))</f>
        <v>1244200</v>
      </c>
      <c r="BN78" s="11">
        <f>BM78+(BM78*(Kalkulator!$P$18/100))</f>
        <v>1244200</v>
      </c>
      <c r="BO78" s="11">
        <f>BN78+(BN78*(Kalkulator!$P$18/100))</f>
        <v>1244200</v>
      </c>
      <c r="BP78" s="11">
        <f>BO78+(BO78*(Kalkulator!$P$18/100))</f>
        <v>1244200</v>
      </c>
      <c r="BQ78" s="11">
        <f>BP78+(BP78*(Kalkulator!$P$18/100))</f>
        <v>1244200</v>
      </c>
      <c r="BR78" s="11">
        <f>BQ78+(BQ78*(Kalkulator!$P$18/100))</f>
        <v>1244200</v>
      </c>
      <c r="BS78" s="11">
        <f>BR78+(BR78*(Kalkulator!$P$18/100))</f>
        <v>1244200</v>
      </c>
      <c r="BT78" s="11">
        <f>BS78+(BS78*(Kalkulator!$P$18/100))</f>
        <v>1244200</v>
      </c>
      <c r="BU78" s="11">
        <f>BT78+(BT78*(Kalkulator!$P$18/100))</f>
        <v>1244200</v>
      </c>
      <c r="BV78" s="11">
        <f>BU78+(BU78*(Kalkulator!$P$18/100))</f>
        <v>1244200</v>
      </c>
      <c r="BW78" s="11">
        <f>BV78+(BV78*(Kalkulator!$P$18/100))</f>
        <v>1244200</v>
      </c>
      <c r="BX78" s="11">
        <f>BW78+(BW78*(Kalkulator!$P$18/100))</f>
        <v>1244200</v>
      </c>
      <c r="BY78" s="11">
        <f>BX78+(BX78*(Kalkulator!$P$18/100))</f>
        <v>1244200</v>
      </c>
      <c r="BZ78" s="11">
        <f>BY78+(BY78*(Kalkulator!$P$18/100))</f>
        <v>1244200</v>
      </c>
      <c r="CA78" s="11">
        <f>BZ78+(BZ78*(Kalkulator!$P$18/100))</f>
        <v>1244200</v>
      </c>
      <c r="CB78" s="11">
        <f>CA78+(CA78*(Kalkulator!$P$18/100))</f>
        <v>1244200</v>
      </c>
      <c r="CC78" s="11">
        <f>CB78+(CB78*(Kalkulator!$P$18/100))</f>
        <v>1244200</v>
      </c>
      <c r="CD78" s="11">
        <f>CC78+(CC78*(Kalkulator!$P$18/100))</f>
        <v>1244200</v>
      </c>
      <c r="CE78" s="11">
        <f>CD78+(CD78*(Kalkulator!$P$18/100))</f>
        <v>1244200</v>
      </c>
      <c r="CF78" s="11">
        <f>CE78+(CE78*(Kalkulator!$P$18/100))</f>
        <v>1244200</v>
      </c>
      <c r="CG78" s="11">
        <f>CF78+(CF78*(Kalkulator!$P$18/100))</f>
        <v>1244200</v>
      </c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</row>
    <row r="79" spans="1:147">
      <c r="A79" s="7">
        <v>96</v>
      </c>
      <c r="B79" s="19" t="s">
        <v>6</v>
      </c>
      <c r="C79" s="19" t="s">
        <v>6</v>
      </c>
      <c r="D79" s="19" t="s">
        <v>6</v>
      </c>
      <c r="E79" s="19" t="s">
        <v>6</v>
      </c>
      <c r="F79" s="19" t="s">
        <v>6</v>
      </c>
      <c r="G79" s="19" t="s">
        <v>6</v>
      </c>
      <c r="H79" s="19" t="s">
        <v>6</v>
      </c>
      <c r="I79" s="19" t="s">
        <v>6</v>
      </c>
      <c r="J79" s="19" t="s">
        <v>6</v>
      </c>
      <c r="K79" s="19" t="s">
        <v>6</v>
      </c>
      <c r="L79" s="19" t="s">
        <v>6</v>
      </c>
      <c r="M79" s="19" t="s">
        <v>6</v>
      </c>
      <c r="N79" s="19" t="s">
        <v>6</v>
      </c>
      <c r="O79" s="18">
        <v>1066400</v>
      </c>
      <c r="P79" s="15">
        <v>1084700</v>
      </c>
      <c r="Q79" s="18">
        <v>1114000</v>
      </c>
      <c r="R79" s="15">
        <v>1125900</v>
      </c>
      <c r="S79" s="18">
        <v>1148200</v>
      </c>
      <c r="T79" s="15">
        <v>1150400</v>
      </c>
      <c r="U79" s="18">
        <v>1163600</v>
      </c>
      <c r="V79" s="15">
        <v>1167400</v>
      </c>
      <c r="W79" s="18">
        <v>1182000</v>
      </c>
      <c r="X79" s="15">
        <v>1198000</v>
      </c>
      <c r="Y79" s="18">
        <v>1203300</v>
      </c>
      <c r="Z79" s="15">
        <v>1215600</v>
      </c>
      <c r="AA79" s="18">
        <v>1236300</v>
      </c>
      <c r="AB79" s="15">
        <v>1267300</v>
      </c>
      <c r="AC79" s="11">
        <f>AB79+(AB79*(Kalkulator!$P$18/100))</f>
        <v>1267300</v>
      </c>
      <c r="AD79" s="11">
        <f>AC79+(AC79*(Kalkulator!$P$18/100))</f>
        <v>1267300</v>
      </c>
      <c r="AE79" s="11">
        <f>AD79+(AD79*(Kalkulator!$P$18/100))</f>
        <v>1267300</v>
      </c>
      <c r="AF79" s="11">
        <f>AE79+(AE79*(Kalkulator!$P$18/100))</f>
        <v>1267300</v>
      </c>
      <c r="AG79" s="11">
        <f>AF79+(AF79*(Kalkulator!$P$18/100))</f>
        <v>1267300</v>
      </c>
      <c r="AH79" s="11">
        <f>AG79+(AG79*(Kalkulator!$P$18/100))</f>
        <v>1267300</v>
      </c>
      <c r="AI79" s="11">
        <f>AH79+(AH79*(Kalkulator!$P$18/100))</f>
        <v>1267300</v>
      </c>
      <c r="AJ79" s="11">
        <f>AI79+(AI79*(Kalkulator!$P$18/100))</f>
        <v>1267300</v>
      </c>
      <c r="AK79" s="11">
        <f>AJ79+(AJ79*(Kalkulator!$P$18/100))</f>
        <v>1267300</v>
      </c>
      <c r="AL79" s="11">
        <f>AK79+(AK79*(Kalkulator!$P$18/100))</f>
        <v>1267300</v>
      </c>
      <c r="AM79" s="11">
        <f>AL79+(AL79*(Kalkulator!$P$18/100))</f>
        <v>1267300</v>
      </c>
      <c r="AN79" s="11">
        <f>AM79+(AM79*(Kalkulator!$P$18/100))</f>
        <v>1267300</v>
      </c>
      <c r="AO79" s="11">
        <f>AN79+(AN79*(Kalkulator!$P$18/100))</f>
        <v>1267300</v>
      </c>
      <c r="AP79" s="11">
        <f>AO79+(AO79*(Kalkulator!$P$18/100))</f>
        <v>1267300</v>
      </c>
      <c r="AQ79" s="11">
        <f>AP79+(AP79*(Kalkulator!$P$18/100))</f>
        <v>1267300</v>
      </c>
      <c r="AR79" s="11">
        <f>AQ79+(AQ79*(Kalkulator!$P$18/100))</f>
        <v>1267300</v>
      </c>
      <c r="AS79" s="11">
        <f>AR79+(AR79*(Kalkulator!$P$18/100))</f>
        <v>1267300</v>
      </c>
      <c r="AT79" s="11">
        <f>AS79+(AS79*(Kalkulator!$P$18/100))</f>
        <v>1267300</v>
      </c>
      <c r="AU79" s="11">
        <f>AT79+(AT79*(Kalkulator!$P$18/100))</f>
        <v>1267300</v>
      </c>
      <c r="AV79" s="11">
        <f>AU79+(AU79*(Kalkulator!$P$18/100))</f>
        <v>1267300</v>
      </c>
      <c r="AW79" s="11">
        <f>AV79+(AV79*(Kalkulator!$P$18/100))</f>
        <v>1267300</v>
      </c>
      <c r="AX79" s="11">
        <f>AW79+(AW79*(Kalkulator!$P$18/100))</f>
        <v>1267300</v>
      </c>
      <c r="AY79" s="11">
        <f>AX79+(AX79*(Kalkulator!$P$18/100))</f>
        <v>1267300</v>
      </c>
      <c r="AZ79" s="11">
        <f>AY79+(AY79*(Kalkulator!$P$18/100))</f>
        <v>1267300</v>
      </c>
      <c r="BA79" s="11">
        <f>AZ79+(AZ79*(Kalkulator!$P$18/100))</f>
        <v>1267300</v>
      </c>
      <c r="BB79" s="11">
        <f>BA79+(BA79*(Kalkulator!$P$18/100))</f>
        <v>1267300</v>
      </c>
      <c r="BC79" s="11">
        <f>BB79+(BB79*(Kalkulator!$P$18/100))</f>
        <v>1267300</v>
      </c>
      <c r="BD79" s="11">
        <f>BC79+(BC79*(Kalkulator!$P$18/100))</f>
        <v>1267300</v>
      </c>
      <c r="BE79" s="11">
        <f>BD79+(BD79*(Kalkulator!$P$18/100))</f>
        <v>1267300</v>
      </c>
      <c r="BF79" s="11">
        <f>BE79+(BE79*(Kalkulator!$P$18/100))</f>
        <v>1267300</v>
      </c>
      <c r="BG79" s="11">
        <f>BF79+(BF79*(Kalkulator!$P$18/100))</f>
        <v>1267300</v>
      </c>
      <c r="BH79" s="11">
        <f>BG79+(BG79*(Kalkulator!$P$18/100))</f>
        <v>1267300</v>
      </c>
      <c r="BI79" s="11">
        <f>BH79+(BH79*(Kalkulator!$P$18/100))</f>
        <v>1267300</v>
      </c>
      <c r="BJ79" s="11">
        <f>BI79+(BI79*(Kalkulator!$P$18/100))</f>
        <v>1267300</v>
      </c>
      <c r="BK79" s="11">
        <f>BJ79+(BJ79*(Kalkulator!$P$18/100))</f>
        <v>1267300</v>
      </c>
      <c r="BL79" s="11">
        <f>BK79+(BK79*(Kalkulator!$P$18/100))</f>
        <v>1267300</v>
      </c>
      <c r="BM79" s="11">
        <f>BL79+(BL79*(Kalkulator!$P$18/100))</f>
        <v>1267300</v>
      </c>
      <c r="BN79" s="11">
        <f>BM79+(BM79*(Kalkulator!$P$18/100))</f>
        <v>1267300</v>
      </c>
      <c r="BO79" s="11">
        <f>BN79+(BN79*(Kalkulator!$P$18/100))</f>
        <v>1267300</v>
      </c>
      <c r="BP79" s="11">
        <f>BO79+(BO79*(Kalkulator!$P$18/100))</f>
        <v>1267300</v>
      </c>
      <c r="BQ79" s="11">
        <f>BP79+(BP79*(Kalkulator!$P$18/100))</f>
        <v>1267300</v>
      </c>
      <c r="BR79" s="11">
        <f>BQ79+(BQ79*(Kalkulator!$P$18/100))</f>
        <v>1267300</v>
      </c>
      <c r="BS79" s="11">
        <f>BR79+(BR79*(Kalkulator!$P$18/100))</f>
        <v>1267300</v>
      </c>
      <c r="BT79" s="11">
        <f>BS79+(BS79*(Kalkulator!$P$18/100))</f>
        <v>1267300</v>
      </c>
      <c r="BU79" s="11">
        <f>BT79+(BT79*(Kalkulator!$P$18/100))</f>
        <v>1267300</v>
      </c>
      <c r="BV79" s="11">
        <f>BU79+(BU79*(Kalkulator!$P$18/100))</f>
        <v>1267300</v>
      </c>
      <c r="BW79" s="11">
        <f>BV79+(BV79*(Kalkulator!$P$18/100))</f>
        <v>1267300</v>
      </c>
      <c r="BX79" s="11">
        <f>BW79+(BW79*(Kalkulator!$P$18/100))</f>
        <v>1267300</v>
      </c>
      <c r="BY79" s="11">
        <f>BX79+(BX79*(Kalkulator!$P$18/100))</f>
        <v>1267300</v>
      </c>
      <c r="BZ79" s="11">
        <f>BY79+(BY79*(Kalkulator!$P$18/100))</f>
        <v>1267300</v>
      </c>
      <c r="CA79" s="11">
        <f>BZ79+(BZ79*(Kalkulator!$P$18/100))</f>
        <v>1267300</v>
      </c>
      <c r="CB79" s="11">
        <f>CA79+(CA79*(Kalkulator!$P$18/100))</f>
        <v>1267300</v>
      </c>
      <c r="CC79" s="11">
        <f>CB79+(CB79*(Kalkulator!$P$18/100))</f>
        <v>1267300</v>
      </c>
      <c r="CD79" s="11">
        <f>CC79+(CC79*(Kalkulator!$P$18/100))</f>
        <v>1267300</v>
      </c>
      <c r="CE79" s="11">
        <f>CD79+(CD79*(Kalkulator!$P$18/100))</f>
        <v>1267300</v>
      </c>
      <c r="CF79" s="11">
        <f>CE79+(CE79*(Kalkulator!$P$18/100))</f>
        <v>1267300</v>
      </c>
      <c r="CG79" s="11">
        <f>CF79+(CF79*(Kalkulator!$P$18/100))</f>
        <v>1267300</v>
      </c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</row>
    <row r="80" spans="1:147">
      <c r="A80" s="7">
        <v>97</v>
      </c>
      <c r="B80" s="19" t="s">
        <v>6</v>
      </c>
      <c r="C80" s="19" t="s">
        <v>6</v>
      </c>
      <c r="D80" s="19" t="s">
        <v>6</v>
      </c>
      <c r="E80" s="19" t="s">
        <v>6</v>
      </c>
      <c r="F80" s="19" t="s">
        <v>6</v>
      </c>
      <c r="G80" s="19" t="s">
        <v>6</v>
      </c>
      <c r="H80" s="19" t="s">
        <v>6</v>
      </c>
      <c r="I80" s="19" t="s">
        <v>6</v>
      </c>
      <c r="J80" s="19" t="s">
        <v>6</v>
      </c>
      <c r="K80" s="19" t="s">
        <v>6</v>
      </c>
      <c r="L80" s="19" t="s">
        <v>6</v>
      </c>
      <c r="M80" s="19" t="s">
        <v>6</v>
      </c>
      <c r="N80" s="19" t="s">
        <v>6</v>
      </c>
      <c r="O80" s="18">
        <v>1086400</v>
      </c>
      <c r="P80" s="15">
        <v>1105100</v>
      </c>
      <c r="Q80" s="18">
        <v>1134900</v>
      </c>
      <c r="R80" s="15">
        <v>1147000</v>
      </c>
      <c r="S80" s="18">
        <v>1169700</v>
      </c>
      <c r="T80" s="15">
        <v>1171900</v>
      </c>
      <c r="U80" s="18">
        <v>1185400</v>
      </c>
      <c r="V80" s="15">
        <v>1189300</v>
      </c>
      <c r="W80" s="18">
        <v>1204200</v>
      </c>
      <c r="X80" s="15">
        <v>1220500</v>
      </c>
      <c r="Y80" s="18">
        <v>1225900</v>
      </c>
      <c r="Z80" s="15">
        <v>1238400</v>
      </c>
      <c r="AA80" s="18">
        <v>1259500</v>
      </c>
      <c r="AB80" s="15">
        <v>1290500</v>
      </c>
      <c r="AC80" s="11">
        <f>AB80+(AB80*(Kalkulator!$P$18/100))</f>
        <v>1290500</v>
      </c>
      <c r="AD80" s="11">
        <f>AC80+(AC80*(Kalkulator!$P$18/100))</f>
        <v>1290500</v>
      </c>
      <c r="AE80" s="11">
        <f>AD80+(AD80*(Kalkulator!$P$18/100))</f>
        <v>1290500</v>
      </c>
      <c r="AF80" s="11">
        <f>AE80+(AE80*(Kalkulator!$P$18/100))</f>
        <v>1290500</v>
      </c>
      <c r="AG80" s="11">
        <f>AF80+(AF80*(Kalkulator!$P$18/100))</f>
        <v>1290500</v>
      </c>
      <c r="AH80" s="11">
        <f>AG80+(AG80*(Kalkulator!$P$18/100))</f>
        <v>1290500</v>
      </c>
      <c r="AI80" s="11">
        <f>AH80+(AH80*(Kalkulator!$P$18/100))</f>
        <v>1290500</v>
      </c>
      <c r="AJ80" s="11">
        <f>AI80+(AI80*(Kalkulator!$P$18/100))</f>
        <v>1290500</v>
      </c>
      <c r="AK80" s="11">
        <f>AJ80+(AJ80*(Kalkulator!$P$18/100))</f>
        <v>1290500</v>
      </c>
      <c r="AL80" s="11">
        <f>AK80+(AK80*(Kalkulator!$P$18/100))</f>
        <v>1290500</v>
      </c>
      <c r="AM80" s="11">
        <f>AL80+(AL80*(Kalkulator!$P$18/100))</f>
        <v>1290500</v>
      </c>
      <c r="AN80" s="11">
        <f>AM80+(AM80*(Kalkulator!$P$18/100))</f>
        <v>1290500</v>
      </c>
      <c r="AO80" s="11">
        <f>AN80+(AN80*(Kalkulator!$P$18/100))</f>
        <v>1290500</v>
      </c>
      <c r="AP80" s="11">
        <f>AO80+(AO80*(Kalkulator!$P$18/100))</f>
        <v>1290500</v>
      </c>
      <c r="AQ80" s="11">
        <f>AP80+(AP80*(Kalkulator!$P$18/100))</f>
        <v>1290500</v>
      </c>
      <c r="AR80" s="11">
        <f>AQ80+(AQ80*(Kalkulator!$P$18/100))</f>
        <v>1290500</v>
      </c>
      <c r="AS80" s="11">
        <f>AR80+(AR80*(Kalkulator!$P$18/100))</f>
        <v>1290500</v>
      </c>
      <c r="AT80" s="11">
        <f>AS80+(AS80*(Kalkulator!$P$18/100))</f>
        <v>1290500</v>
      </c>
      <c r="AU80" s="11">
        <f>AT80+(AT80*(Kalkulator!$P$18/100))</f>
        <v>1290500</v>
      </c>
      <c r="AV80" s="11">
        <f>AU80+(AU80*(Kalkulator!$P$18/100))</f>
        <v>1290500</v>
      </c>
      <c r="AW80" s="11">
        <f>AV80+(AV80*(Kalkulator!$P$18/100))</f>
        <v>1290500</v>
      </c>
      <c r="AX80" s="11">
        <f>AW80+(AW80*(Kalkulator!$P$18/100))</f>
        <v>1290500</v>
      </c>
      <c r="AY80" s="11">
        <f>AX80+(AX80*(Kalkulator!$P$18/100))</f>
        <v>1290500</v>
      </c>
      <c r="AZ80" s="11">
        <f>AY80+(AY80*(Kalkulator!$P$18/100))</f>
        <v>1290500</v>
      </c>
      <c r="BA80" s="11">
        <f>AZ80+(AZ80*(Kalkulator!$P$18/100))</f>
        <v>1290500</v>
      </c>
      <c r="BB80" s="11">
        <f>BA80+(BA80*(Kalkulator!$P$18/100))</f>
        <v>1290500</v>
      </c>
      <c r="BC80" s="11">
        <f>BB80+(BB80*(Kalkulator!$P$18/100))</f>
        <v>1290500</v>
      </c>
      <c r="BD80" s="11">
        <f>BC80+(BC80*(Kalkulator!$P$18/100))</f>
        <v>1290500</v>
      </c>
      <c r="BE80" s="11">
        <f>BD80+(BD80*(Kalkulator!$P$18/100))</f>
        <v>1290500</v>
      </c>
      <c r="BF80" s="11">
        <f>BE80+(BE80*(Kalkulator!$P$18/100))</f>
        <v>1290500</v>
      </c>
      <c r="BG80" s="11">
        <f>BF80+(BF80*(Kalkulator!$P$18/100))</f>
        <v>1290500</v>
      </c>
      <c r="BH80" s="11">
        <f>BG80+(BG80*(Kalkulator!$P$18/100))</f>
        <v>1290500</v>
      </c>
      <c r="BI80" s="11">
        <f>BH80+(BH80*(Kalkulator!$P$18/100))</f>
        <v>1290500</v>
      </c>
      <c r="BJ80" s="11">
        <f>BI80+(BI80*(Kalkulator!$P$18/100))</f>
        <v>1290500</v>
      </c>
      <c r="BK80" s="11">
        <f>BJ80+(BJ80*(Kalkulator!$P$18/100))</f>
        <v>1290500</v>
      </c>
      <c r="BL80" s="11">
        <f>BK80+(BK80*(Kalkulator!$P$18/100))</f>
        <v>1290500</v>
      </c>
      <c r="BM80" s="11">
        <f>BL80+(BL80*(Kalkulator!$P$18/100))</f>
        <v>1290500</v>
      </c>
      <c r="BN80" s="11">
        <f>BM80+(BM80*(Kalkulator!$P$18/100))</f>
        <v>1290500</v>
      </c>
      <c r="BO80" s="11">
        <f>BN80+(BN80*(Kalkulator!$P$18/100))</f>
        <v>1290500</v>
      </c>
      <c r="BP80" s="11">
        <f>BO80+(BO80*(Kalkulator!$P$18/100))</f>
        <v>1290500</v>
      </c>
      <c r="BQ80" s="11">
        <f>BP80+(BP80*(Kalkulator!$P$18/100))</f>
        <v>1290500</v>
      </c>
      <c r="BR80" s="11">
        <f>BQ80+(BQ80*(Kalkulator!$P$18/100))</f>
        <v>1290500</v>
      </c>
      <c r="BS80" s="11">
        <f>BR80+(BR80*(Kalkulator!$P$18/100))</f>
        <v>1290500</v>
      </c>
      <c r="BT80" s="11">
        <f>BS80+(BS80*(Kalkulator!$P$18/100))</f>
        <v>1290500</v>
      </c>
      <c r="BU80" s="11">
        <f>BT80+(BT80*(Kalkulator!$P$18/100))</f>
        <v>1290500</v>
      </c>
      <c r="BV80" s="11">
        <f>BU80+(BU80*(Kalkulator!$P$18/100))</f>
        <v>1290500</v>
      </c>
      <c r="BW80" s="11">
        <f>BV80+(BV80*(Kalkulator!$P$18/100))</f>
        <v>1290500</v>
      </c>
      <c r="BX80" s="11">
        <f>BW80+(BW80*(Kalkulator!$P$18/100))</f>
        <v>1290500</v>
      </c>
      <c r="BY80" s="11">
        <f>BX80+(BX80*(Kalkulator!$P$18/100))</f>
        <v>1290500</v>
      </c>
      <c r="BZ80" s="11">
        <f>BY80+(BY80*(Kalkulator!$P$18/100))</f>
        <v>1290500</v>
      </c>
      <c r="CA80" s="11">
        <f>BZ80+(BZ80*(Kalkulator!$P$18/100))</f>
        <v>1290500</v>
      </c>
      <c r="CB80" s="11">
        <f>CA80+(CA80*(Kalkulator!$P$18/100))</f>
        <v>1290500</v>
      </c>
      <c r="CC80" s="11">
        <f>CB80+(CB80*(Kalkulator!$P$18/100))</f>
        <v>1290500</v>
      </c>
      <c r="CD80" s="11">
        <f>CC80+(CC80*(Kalkulator!$P$18/100))</f>
        <v>1290500</v>
      </c>
      <c r="CE80" s="11">
        <f>CD80+(CD80*(Kalkulator!$P$18/100))</f>
        <v>1290500</v>
      </c>
      <c r="CF80" s="11">
        <f>CE80+(CE80*(Kalkulator!$P$18/100))</f>
        <v>1290500</v>
      </c>
      <c r="CG80" s="11">
        <f>CF80+(CF80*(Kalkulator!$P$18/100))</f>
        <v>1290500</v>
      </c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</row>
    <row r="81" spans="1:147">
      <c r="A81" s="7">
        <v>98</v>
      </c>
      <c r="B81" s="19" t="s">
        <v>6</v>
      </c>
      <c r="C81" s="19" t="s">
        <v>6</v>
      </c>
      <c r="D81" s="19" t="s">
        <v>6</v>
      </c>
      <c r="E81" s="19" t="s">
        <v>6</v>
      </c>
      <c r="F81" s="19" t="s">
        <v>6</v>
      </c>
      <c r="G81" s="19" t="s">
        <v>6</v>
      </c>
      <c r="H81" s="19" t="s">
        <v>6</v>
      </c>
      <c r="I81" s="19" t="s">
        <v>6</v>
      </c>
      <c r="J81" s="19" t="s">
        <v>6</v>
      </c>
      <c r="K81" s="19" t="s">
        <v>6</v>
      </c>
      <c r="L81" s="19" t="s">
        <v>6</v>
      </c>
      <c r="M81" s="19" t="s">
        <v>6</v>
      </c>
      <c r="N81" s="19" t="s">
        <v>6</v>
      </c>
      <c r="O81" s="18">
        <v>1106400</v>
      </c>
      <c r="P81" s="15">
        <v>1125400</v>
      </c>
      <c r="Q81" s="18">
        <v>1155800</v>
      </c>
      <c r="R81" s="15">
        <v>1168200</v>
      </c>
      <c r="S81" s="18">
        <v>1191300</v>
      </c>
      <c r="T81" s="15">
        <v>1193600</v>
      </c>
      <c r="U81" s="18">
        <v>1207300</v>
      </c>
      <c r="V81" s="15">
        <v>1211300</v>
      </c>
      <c r="W81" s="18">
        <v>1226400</v>
      </c>
      <c r="X81" s="15">
        <v>1243000</v>
      </c>
      <c r="Y81" s="18">
        <v>1248500</v>
      </c>
      <c r="Z81" s="15">
        <v>1261200</v>
      </c>
      <c r="AA81" s="18">
        <v>1282600</v>
      </c>
      <c r="AB81" s="15">
        <v>1313600</v>
      </c>
      <c r="AC81" s="11">
        <f>AB81+(AB81*(Kalkulator!$P$18/100))</f>
        <v>1313600</v>
      </c>
      <c r="AD81" s="11">
        <f>AC81+(AC81*(Kalkulator!$P$18/100))</f>
        <v>1313600</v>
      </c>
      <c r="AE81" s="11">
        <f>AD81+(AD81*(Kalkulator!$P$18/100))</f>
        <v>1313600</v>
      </c>
      <c r="AF81" s="11">
        <f>AE81+(AE81*(Kalkulator!$P$18/100))</f>
        <v>1313600</v>
      </c>
      <c r="AG81" s="11">
        <f>AF81+(AF81*(Kalkulator!$P$18/100))</f>
        <v>1313600</v>
      </c>
      <c r="AH81" s="11">
        <f>AG81+(AG81*(Kalkulator!$P$18/100))</f>
        <v>1313600</v>
      </c>
      <c r="AI81" s="11">
        <f>AH81+(AH81*(Kalkulator!$P$18/100))</f>
        <v>1313600</v>
      </c>
      <c r="AJ81" s="11">
        <f>AI81+(AI81*(Kalkulator!$P$18/100))</f>
        <v>1313600</v>
      </c>
      <c r="AK81" s="11">
        <f>AJ81+(AJ81*(Kalkulator!$P$18/100))</f>
        <v>1313600</v>
      </c>
      <c r="AL81" s="11">
        <f>AK81+(AK81*(Kalkulator!$P$18/100))</f>
        <v>1313600</v>
      </c>
      <c r="AM81" s="11">
        <f>AL81+(AL81*(Kalkulator!$P$18/100))</f>
        <v>1313600</v>
      </c>
      <c r="AN81" s="11">
        <f>AM81+(AM81*(Kalkulator!$P$18/100))</f>
        <v>1313600</v>
      </c>
      <c r="AO81" s="11">
        <f>AN81+(AN81*(Kalkulator!$P$18/100))</f>
        <v>1313600</v>
      </c>
      <c r="AP81" s="11">
        <f>AO81+(AO81*(Kalkulator!$P$18/100))</f>
        <v>1313600</v>
      </c>
      <c r="AQ81" s="11">
        <f>AP81+(AP81*(Kalkulator!$P$18/100))</f>
        <v>1313600</v>
      </c>
      <c r="AR81" s="11">
        <f>AQ81+(AQ81*(Kalkulator!$P$18/100))</f>
        <v>1313600</v>
      </c>
      <c r="AS81" s="11">
        <f>AR81+(AR81*(Kalkulator!$P$18/100))</f>
        <v>1313600</v>
      </c>
      <c r="AT81" s="11">
        <f>AS81+(AS81*(Kalkulator!$P$18/100))</f>
        <v>1313600</v>
      </c>
      <c r="AU81" s="11">
        <f>AT81+(AT81*(Kalkulator!$P$18/100))</f>
        <v>1313600</v>
      </c>
      <c r="AV81" s="11">
        <f>AU81+(AU81*(Kalkulator!$P$18/100))</f>
        <v>1313600</v>
      </c>
      <c r="AW81" s="11">
        <f>AV81+(AV81*(Kalkulator!$P$18/100))</f>
        <v>1313600</v>
      </c>
      <c r="AX81" s="11">
        <f>AW81+(AW81*(Kalkulator!$P$18/100))</f>
        <v>1313600</v>
      </c>
      <c r="AY81" s="11">
        <f>AX81+(AX81*(Kalkulator!$P$18/100))</f>
        <v>1313600</v>
      </c>
      <c r="AZ81" s="11">
        <f>AY81+(AY81*(Kalkulator!$P$18/100))</f>
        <v>1313600</v>
      </c>
      <c r="BA81" s="11">
        <f>AZ81+(AZ81*(Kalkulator!$P$18/100))</f>
        <v>1313600</v>
      </c>
      <c r="BB81" s="11">
        <f>BA81+(BA81*(Kalkulator!$P$18/100))</f>
        <v>1313600</v>
      </c>
      <c r="BC81" s="11">
        <f>BB81+(BB81*(Kalkulator!$P$18/100))</f>
        <v>1313600</v>
      </c>
      <c r="BD81" s="11">
        <f>BC81+(BC81*(Kalkulator!$P$18/100))</f>
        <v>1313600</v>
      </c>
      <c r="BE81" s="11">
        <f>BD81+(BD81*(Kalkulator!$P$18/100))</f>
        <v>1313600</v>
      </c>
      <c r="BF81" s="11">
        <f>BE81+(BE81*(Kalkulator!$P$18/100))</f>
        <v>1313600</v>
      </c>
      <c r="BG81" s="11">
        <f>BF81+(BF81*(Kalkulator!$P$18/100))</f>
        <v>1313600</v>
      </c>
      <c r="BH81" s="11">
        <f>BG81+(BG81*(Kalkulator!$P$18/100))</f>
        <v>1313600</v>
      </c>
      <c r="BI81" s="11">
        <f>BH81+(BH81*(Kalkulator!$P$18/100))</f>
        <v>1313600</v>
      </c>
      <c r="BJ81" s="11">
        <f>BI81+(BI81*(Kalkulator!$P$18/100))</f>
        <v>1313600</v>
      </c>
      <c r="BK81" s="11">
        <f>BJ81+(BJ81*(Kalkulator!$P$18/100))</f>
        <v>1313600</v>
      </c>
      <c r="BL81" s="11">
        <f>BK81+(BK81*(Kalkulator!$P$18/100))</f>
        <v>1313600</v>
      </c>
      <c r="BM81" s="11">
        <f>BL81+(BL81*(Kalkulator!$P$18/100))</f>
        <v>1313600</v>
      </c>
      <c r="BN81" s="11">
        <f>BM81+(BM81*(Kalkulator!$P$18/100))</f>
        <v>1313600</v>
      </c>
      <c r="BO81" s="11">
        <f>BN81+(BN81*(Kalkulator!$P$18/100))</f>
        <v>1313600</v>
      </c>
      <c r="BP81" s="11">
        <f>BO81+(BO81*(Kalkulator!$P$18/100))</f>
        <v>1313600</v>
      </c>
      <c r="BQ81" s="11">
        <f>BP81+(BP81*(Kalkulator!$P$18/100))</f>
        <v>1313600</v>
      </c>
      <c r="BR81" s="11">
        <f>BQ81+(BQ81*(Kalkulator!$P$18/100))</f>
        <v>1313600</v>
      </c>
      <c r="BS81" s="11">
        <f>BR81+(BR81*(Kalkulator!$P$18/100))</f>
        <v>1313600</v>
      </c>
      <c r="BT81" s="11">
        <f>BS81+(BS81*(Kalkulator!$P$18/100))</f>
        <v>1313600</v>
      </c>
      <c r="BU81" s="11">
        <f>BT81+(BT81*(Kalkulator!$P$18/100))</f>
        <v>1313600</v>
      </c>
      <c r="BV81" s="11">
        <f>BU81+(BU81*(Kalkulator!$P$18/100))</f>
        <v>1313600</v>
      </c>
      <c r="BW81" s="11">
        <f>BV81+(BV81*(Kalkulator!$P$18/100))</f>
        <v>1313600</v>
      </c>
      <c r="BX81" s="11">
        <f>BW81+(BW81*(Kalkulator!$P$18/100))</f>
        <v>1313600</v>
      </c>
      <c r="BY81" s="11">
        <f>BX81+(BX81*(Kalkulator!$P$18/100))</f>
        <v>1313600</v>
      </c>
      <c r="BZ81" s="11">
        <f>BY81+(BY81*(Kalkulator!$P$18/100))</f>
        <v>1313600</v>
      </c>
      <c r="CA81" s="11">
        <f>BZ81+(BZ81*(Kalkulator!$P$18/100))</f>
        <v>1313600</v>
      </c>
      <c r="CB81" s="11">
        <f>CA81+(CA81*(Kalkulator!$P$18/100))</f>
        <v>1313600</v>
      </c>
      <c r="CC81" s="11">
        <f>CB81+(CB81*(Kalkulator!$P$18/100))</f>
        <v>1313600</v>
      </c>
      <c r="CD81" s="11">
        <f>CC81+(CC81*(Kalkulator!$P$18/100))</f>
        <v>1313600</v>
      </c>
      <c r="CE81" s="11">
        <f>CD81+(CD81*(Kalkulator!$P$18/100))</f>
        <v>1313600</v>
      </c>
      <c r="CF81" s="11">
        <f>CE81+(CE81*(Kalkulator!$P$18/100))</f>
        <v>1313600</v>
      </c>
      <c r="CG81" s="11">
        <f>CF81+(CF81*(Kalkulator!$P$18/100))</f>
        <v>1313600</v>
      </c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</row>
    <row r="82" spans="1:147">
      <c r="A82" s="7">
        <v>99</v>
      </c>
      <c r="B82" s="19" t="s">
        <v>6</v>
      </c>
      <c r="C82" s="19" t="s">
        <v>6</v>
      </c>
      <c r="D82" s="19" t="s">
        <v>6</v>
      </c>
      <c r="E82" s="19" t="s">
        <v>6</v>
      </c>
      <c r="F82" s="19" t="s">
        <v>6</v>
      </c>
      <c r="G82" s="19" t="s">
        <v>6</v>
      </c>
      <c r="H82" s="19" t="s">
        <v>6</v>
      </c>
      <c r="I82" s="19" t="s">
        <v>6</v>
      </c>
      <c r="J82" s="19" t="s">
        <v>6</v>
      </c>
      <c r="K82" s="19" t="s">
        <v>6</v>
      </c>
      <c r="L82" s="19" t="s">
        <v>6</v>
      </c>
      <c r="M82" s="19" t="s">
        <v>6</v>
      </c>
      <c r="N82" s="19" t="s">
        <v>6</v>
      </c>
      <c r="O82" s="19" t="s">
        <v>6</v>
      </c>
      <c r="P82" s="19" t="s">
        <v>6</v>
      </c>
      <c r="Q82" s="18">
        <v>1175800</v>
      </c>
      <c r="R82" s="15">
        <v>1188400</v>
      </c>
      <c r="S82" s="18">
        <v>1211900</v>
      </c>
      <c r="T82" s="15">
        <v>1214200</v>
      </c>
      <c r="U82" s="18">
        <v>1228200</v>
      </c>
      <c r="V82" s="15">
        <v>1232300</v>
      </c>
      <c r="W82" s="18">
        <v>1247700</v>
      </c>
      <c r="X82" s="15">
        <v>1264500</v>
      </c>
      <c r="Y82" s="18">
        <v>1270100</v>
      </c>
      <c r="Z82" s="15">
        <v>1283000</v>
      </c>
      <c r="AA82" s="18">
        <v>1304800</v>
      </c>
      <c r="AB82" s="15">
        <v>1335800</v>
      </c>
      <c r="AC82" s="11">
        <f>AB82+(AB82*(Kalkulator!$P$18/100))</f>
        <v>1335800</v>
      </c>
      <c r="AD82" s="11">
        <f>AC82+(AC82*(Kalkulator!$P$18/100))</f>
        <v>1335800</v>
      </c>
      <c r="AE82" s="11">
        <f>AD82+(AD82*(Kalkulator!$P$18/100))</f>
        <v>1335800</v>
      </c>
      <c r="AF82" s="11">
        <f>AE82+(AE82*(Kalkulator!$P$18/100))</f>
        <v>1335800</v>
      </c>
      <c r="AG82" s="11">
        <f>AF82+(AF82*(Kalkulator!$P$18/100))</f>
        <v>1335800</v>
      </c>
      <c r="AH82" s="11">
        <f>AG82+(AG82*(Kalkulator!$P$18/100))</f>
        <v>1335800</v>
      </c>
      <c r="AI82" s="11">
        <f>AH82+(AH82*(Kalkulator!$P$18/100))</f>
        <v>1335800</v>
      </c>
      <c r="AJ82" s="11">
        <f>AI82+(AI82*(Kalkulator!$P$18/100))</f>
        <v>1335800</v>
      </c>
      <c r="AK82" s="11">
        <f>AJ82+(AJ82*(Kalkulator!$P$18/100))</f>
        <v>1335800</v>
      </c>
      <c r="AL82" s="11">
        <f>AK82+(AK82*(Kalkulator!$P$18/100))</f>
        <v>1335800</v>
      </c>
      <c r="AM82" s="11">
        <f>AL82+(AL82*(Kalkulator!$P$18/100))</f>
        <v>1335800</v>
      </c>
      <c r="AN82" s="11">
        <f>AM82+(AM82*(Kalkulator!$P$18/100))</f>
        <v>1335800</v>
      </c>
      <c r="AO82" s="11">
        <f>AN82+(AN82*(Kalkulator!$P$18/100))</f>
        <v>1335800</v>
      </c>
      <c r="AP82" s="11">
        <f>AO82+(AO82*(Kalkulator!$P$18/100))</f>
        <v>1335800</v>
      </c>
      <c r="AQ82" s="11">
        <f>AP82+(AP82*(Kalkulator!$P$18/100))</f>
        <v>1335800</v>
      </c>
      <c r="AR82" s="11">
        <f>AQ82+(AQ82*(Kalkulator!$P$18/100))</f>
        <v>1335800</v>
      </c>
      <c r="AS82" s="11">
        <f>AR82+(AR82*(Kalkulator!$P$18/100))</f>
        <v>1335800</v>
      </c>
      <c r="AT82" s="11">
        <f>AS82+(AS82*(Kalkulator!$P$18/100))</f>
        <v>1335800</v>
      </c>
      <c r="AU82" s="11">
        <f>AT82+(AT82*(Kalkulator!$P$18/100))</f>
        <v>1335800</v>
      </c>
      <c r="AV82" s="11">
        <f>AU82+(AU82*(Kalkulator!$P$18/100))</f>
        <v>1335800</v>
      </c>
      <c r="AW82" s="11">
        <f>AV82+(AV82*(Kalkulator!$P$18/100))</f>
        <v>1335800</v>
      </c>
      <c r="AX82" s="11">
        <f>AW82+(AW82*(Kalkulator!$P$18/100))</f>
        <v>1335800</v>
      </c>
      <c r="AY82" s="11">
        <f>AX82+(AX82*(Kalkulator!$P$18/100))</f>
        <v>1335800</v>
      </c>
      <c r="AZ82" s="11">
        <f>AY82+(AY82*(Kalkulator!$P$18/100))</f>
        <v>1335800</v>
      </c>
      <c r="BA82" s="11">
        <f>AZ82+(AZ82*(Kalkulator!$P$18/100))</f>
        <v>1335800</v>
      </c>
      <c r="BB82" s="11">
        <f>BA82+(BA82*(Kalkulator!$P$18/100))</f>
        <v>1335800</v>
      </c>
      <c r="BC82" s="11">
        <f>BB82+(BB82*(Kalkulator!$P$18/100))</f>
        <v>1335800</v>
      </c>
      <c r="BD82" s="11">
        <f>BC82+(BC82*(Kalkulator!$P$18/100))</f>
        <v>1335800</v>
      </c>
      <c r="BE82" s="11">
        <f>BD82+(BD82*(Kalkulator!$P$18/100))</f>
        <v>1335800</v>
      </c>
      <c r="BF82" s="11">
        <f>BE82+(BE82*(Kalkulator!$P$18/100))</f>
        <v>1335800</v>
      </c>
      <c r="BG82" s="11">
        <f>BF82+(BF82*(Kalkulator!$P$18/100))</f>
        <v>1335800</v>
      </c>
      <c r="BH82" s="11">
        <f>BG82+(BG82*(Kalkulator!$P$18/100))</f>
        <v>1335800</v>
      </c>
      <c r="BI82" s="11">
        <f>BH82+(BH82*(Kalkulator!$P$18/100))</f>
        <v>1335800</v>
      </c>
      <c r="BJ82" s="11">
        <f>BI82+(BI82*(Kalkulator!$P$18/100))</f>
        <v>1335800</v>
      </c>
      <c r="BK82" s="11">
        <f>BJ82+(BJ82*(Kalkulator!$P$18/100))</f>
        <v>1335800</v>
      </c>
      <c r="BL82" s="11">
        <f>BK82+(BK82*(Kalkulator!$P$18/100))</f>
        <v>1335800</v>
      </c>
      <c r="BM82" s="11">
        <f>BL82+(BL82*(Kalkulator!$P$18/100))</f>
        <v>1335800</v>
      </c>
      <c r="BN82" s="11">
        <f>BM82+(BM82*(Kalkulator!$P$18/100))</f>
        <v>1335800</v>
      </c>
      <c r="BO82" s="11">
        <f>BN82+(BN82*(Kalkulator!$P$18/100))</f>
        <v>1335800</v>
      </c>
      <c r="BP82" s="11">
        <f>BO82+(BO82*(Kalkulator!$P$18/100))</f>
        <v>1335800</v>
      </c>
      <c r="BQ82" s="11">
        <f>BP82+(BP82*(Kalkulator!$P$18/100))</f>
        <v>1335800</v>
      </c>
      <c r="BR82" s="11">
        <f>BQ82+(BQ82*(Kalkulator!$P$18/100))</f>
        <v>1335800</v>
      </c>
      <c r="BS82" s="11">
        <f>BR82+(BR82*(Kalkulator!$P$18/100))</f>
        <v>1335800</v>
      </c>
      <c r="BT82" s="11">
        <f>BS82+(BS82*(Kalkulator!$P$18/100))</f>
        <v>1335800</v>
      </c>
      <c r="BU82" s="11">
        <f>BT82+(BT82*(Kalkulator!$P$18/100))</f>
        <v>1335800</v>
      </c>
      <c r="BV82" s="11">
        <f>BU82+(BU82*(Kalkulator!$P$18/100))</f>
        <v>1335800</v>
      </c>
      <c r="BW82" s="11">
        <f>BV82+(BV82*(Kalkulator!$P$18/100))</f>
        <v>1335800</v>
      </c>
      <c r="BX82" s="11">
        <f>BW82+(BW82*(Kalkulator!$P$18/100))</f>
        <v>1335800</v>
      </c>
      <c r="BY82" s="11">
        <f>BX82+(BX82*(Kalkulator!$P$18/100))</f>
        <v>1335800</v>
      </c>
      <c r="BZ82" s="11">
        <f>BY82+(BY82*(Kalkulator!$P$18/100))</f>
        <v>1335800</v>
      </c>
      <c r="CA82" s="11">
        <f>BZ82+(BZ82*(Kalkulator!$P$18/100))</f>
        <v>1335800</v>
      </c>
      <c r="CB82" s="11">
        <f>CA82+(CA82*(Kalkulator!$P$18/100))</f>
        <v>1335800</v>
      </c>
      <c r="CC82" s="11">
        <f>CB82+(CB82*(Kalkulator!$P$18/100))</f>
        <v>1335800</v>
      </c>
      <c r="CD82" s="11">
        <f>CC82+(CC82*(Kalkulator!$P$18/100))</f>
        <v>1335800</v>
      </c>
      <c r="CE82" s="11">
        <f>CD82+(CD82*(Kalkulator!$P$18/100))</f>
        <v>1335800</v>
      </c>
      <c r="CF82" s="11">
        <f>CE82+(CE82*(Kalkulator!$P$18/100))</f>
        <v>1335800</v>
      </c>
      <c r="CG82" s="11">
        <f>CF82+(CF82*(Kalkulator!$P$18/100))</f>
        <v>1335800</v>
      </c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</row>
    <row r="83" spans="1:147">
      <c r="A83" s="7">
        <v>100</v>
      </c>
      <c r="B83" s="19" t="s">
        <v>6</v>
      </c>
      <c r="C83" s="19" t="s">
        <v>6</v>
      </c>
      <c r="D83" s="19" t="s">
        <v>6</v>
      </c>
      <c r="E83" s="19" t="s">
        <v>6</v>
      </c>
      <c r="F83" s="19" t="s">
        <v>6</v>
      </c>
      <c r="G83" s="19" t="s">
        <v>6</v>
      </c>
      <c r="H83" s="19" t="s">
        <v>6</v>
      </c>
      <c r="I83" s="19" t="s">
        <v>6</v>
      </c>
      <c r="J83" s="19" t="s">
        <v>6</v>
      </c>
      <c r="K83" s="19" t="s">
        <v>6</v>
      </c>
      <c r="L83" s="19" t="s">
        <v>6</v>
      </c>
      <c r="M83" s="19" t="s">
        <v>6</v>
      </c>
      <c r="N83" s="19" t="s">
        <v>6</v>
      </c>
      <c r="O83" s="19" t="s">
        <v>6</v>
      </c>
      <c r="P83" s="19" t="s">
        <v>6</v>
      </c>
      <c r="Q83" s="18">
        <v>1195800</v>
      </c>
      <c r="R83" s="15">
        <v>1208600</v>
      </c>
      <c r="S83" s="18">
        <v>1232500</v>
      </c>
      <c r="T83" s="15">
        <v>1234800</v>
      </c>
      <c r="U83" s="18">
        <v>1249000</v>
      </c>
      <c r="V83" s="15">
        <v>1253100</v>
      </c>
      <c r="W83" s="18">
        <v>1268800</v>
      </c>
      <c r="X83" s="15">
        <v>1285900</v>
      </c>
      <c r="Y83" s="18">
        <v>1291600</v>
      </c>
      <c r="Z83" s="15">
        <v>1304700</v>
      </c>
      <c r="AA83" s="18">
        <v>1326900</v>
      </c>
      <c r="AB83" s="15">
        <v>1357900</v>
      </c>
      <c r="AC83" s="11">
        <f>AB83+(AB83*(Kalkulator!$P$18/100))</f>
        <v>1357900</v>
      </c>
      <c r="AD83" s="11">
        <f>AC83+(AC83*(Kalkulator!$P$18/100))</f>
        <v>1357900</v>
      </c>
      <c r="AE83" s="11">
        <f>AD83+(AD83*(Kalkulator!$P$18/100))</f>
        <v>1357900</v>
      </c>
      <c r="AF83" s="11">
        <f>AE83+(AE83*(Kalkulator!$P$18/100))</f>
        <v>1357900</v>
      </c>
      <c r="AG83" s="11">
        <f>AF83+(AF83*(Kalkulator!$P$18/100))</f>
        <v>1357900</v>
      </c>
      <c r="AH83" s="11">
        <f>AG83+(AG83*(Kalkulator!$P$18/100))</f>
        <v>1357900</v>
      </c>
      <c r="AI83" s="11">
        <f>AH83+(AH83*(Kalkulator!$P$18/100))</f>
        <v>1357900</v>
      </c>
      <c r="AJ83" s="11">
        <f>AI83+(AI83*(Kalkulator!$P$18/100))</f>
        <v>1357900</v>
      </c>
      <c r="AK83" s="11">
        <f>AJ83+(AJ83*(Kalkulator!$P$18/100))</f>
        <v>1357900</v>
      </c>
      <c r="AL83" s="11">
        <f>AK83+(AK83*(Kalkulator!$P$18/100))</f>
        <v>1357900</v>
      </c>
      <c r="AM83" s="11">
        <f>AL83+(AL83*(Kalkulator!$P$18/100))</f>
        <v>1357900</v>
      </c>
      <c r="AN83" s="11">
        <f>AM83+(AM83*(Kalkulator!$P$18/100))</f>
        <v>1357900</v>
      </c>
      <c r="AO83" s="11">
        <f>AN83+(AN83*(Kalkulator!$P$18/100))</f>
        <v>1357900</v>
      </c>
      <c r="AP83" s="11">
        <f>AO83+(AO83*(Kalkulator!$P$18/100))</f>
        <v>1357900</v>
      </c>
      <c r="AQ83" s="11">
        <f>AP83+(AP83*(Kalkulator!$P$18/100))</f>
        <v>1357900</v>
      </c>
      <c r="AR83" s="11">
        <f>AQ83+(AQ83*(Kalkulator!$P$18/100))</f>
        <v>1357900</v>
      </c>
      <c r="AS83" s="11">
        <f>AR83+(AR83*(Kalkulator!$P$18/100))</f>
        <v>1357900</v>
      </c>
      <c r="AT83" s="11">
        <f>AS83+(AS83*(Kalkulator!$P$18/100))</f>
        <v>1357900</v>
      </c>
      <c r="AU83" s="11">
        <f>AT83+(AT83*(Kalkulator!$P$18/100))</f>
        <v>1357900</v>
      </c>
      <c r="AV83" s="11">
        <f>AU83+(AU83*(Kalkulator!$P$18/100))</f>
        <v>1357900</v>
      </c>
      <c r="AW83" s="11">
        <f>AV83+(AV83*(Kalkulator!$P$18/100))</f>
        <v>1357900</v>
      </c>
      <c r="AX83" s="11">
        <f>AW83+(AW83*(Kalkulator!$P$18/100))</f>
        <v>1357900</v>
      </c>
      <c r="AY83" s="11">
        <f>AX83+(AX83*(Kalkulator!$P$18/100))</f>
        <v>1357900</v>
      </c>
      <c r="AZ83" s="11">
        <f>AY83+(AY83*(Kalkulator!$P$18/100))</f>
        <v>1357900</v>
      </c>
      <c r="BA83" s="11">
        <f>AZ83+(AZ83*(Kalkulator!$P$18/100))</f>
        <v>1357900</v>
      </c>
      <c r="BB83" s="11">
        <f>BA83+(BA83*(Kalkulator!$P$18/100))</f>
        <v>1357900</v>
      </c>
      <c r="BC83" s="11">
        <f>BB83+(BB83*(Kalkulator!$P$18/100))</f>
        <v>1357900</v>
      </c>
      <c r="BD83" s="11">
        <f>BC83+(BC83*(Kalkulator!$P$18/100))</f>
        <v>1357900</v>
      </c>
      <c r="BE83" s="11">
        <f>BD83+(BD83*(Kalkulator!$P$18/100))</f>
        <v>1357900</v>
      </c>
      <c r="BF83" s="11">
        <f>BE83+(BE83*(Kalkulator!$P$18/100))</f>
        <v>1357900</v>
      </c>
      <c r="BG83" s="11">
        <f>BF83+(BF83*(Kalkulator!$P$18/100))</f>
        <v>1357900</v>
      </c>
      <c r="BH83" s="11">
        <f>BG83+(BG83*(Kalkulator!$P$18/100))</f>
        <v>1357900</v>
      </c>
      <c r="BI83" s="11">
        <f>BH83+(BH83*(Kalkulator!$P$18/100))</f>
        <v>1357900</v>
      </c>
      <c r="BJ83" s="11">
        <f>BI83+(BI83*(Kalkulator!$P$18/100))</f>
        <v>1357900</v>
      </c>
      <c r="BK83" s="11">
        <f>BJ83+(BJ83*(Kalkulator!$P$18/100))</f>
        <v>1357900</v>
      </c>
      <c r="BL83" s="11">
        <f>BK83+(BK83*(Kalkulator!$P$18/100))</f>
        <v>1357900</v>
      </c>
      <c r="BM83" s="11">
        <f>BL83+(BL83*(Kalkulator!$P$18/100))</f>
        <v>1357900</v>
      </c>
      <c r="BN83" s="11">
        <f>BM83+(BM83*(Kalkulator!$P$18/100))</f>
        <v>1357900</v>
      </c>
      <c r="BO83" s="11">
        <f>BN83+(BN83*(Kalkulator!$P$18/100))</f>
        <v>1357900</v>
      </c>
      <c r="BP83" s="11">
        <f>BO83+(BO83*(Kalkulator!$P$18/100))</f>
        <v>1357900</v>
      </c>
      <c r="BQ83" s="11">
        <f>BP83+(BP83*(Kalkulator!$P$18/100))</f>
        <v>1357900</v>
      </c>
      <c r="BR83" s="11">
        <f>BQ83+(BQ83*(Kalkulator!$P$18/100))</f>
        <v>1357900</v>
      </c>
      <c r="BS83" s="11">
        <f>BR83+(BR83*(Kalkulator!$P$18/100))</f>
        <v>1357900</v>
      </c>
      <c r="BT83" s="11">
        <f>BS83+(BS83*(Kalkulator!$P$18/100))</f>
        <v>1357900</v>
      </c>
      <c r="BU83" s="11">
        <f>BT83+(BT83*(Kalkulator!$P$18/100))</f>
        <v>1357900</v>
      </c>
      <c r="BV83" s="11">
        <f>BU83+(BU83*(Kalkulator!$P$18/100))</f>
        <v>1357900</v>
      </c>
      <c r="BW83" s="11">
        <f>BV83+(BV83*(Kalkulator!$P$18/100))</f>
        <v>1357900</v>
      </c>
      <c r="BX83" s="11">
        <f>BW83+(BW83*(Kalkulator!$P$18/100))</f>
        <v>1357900</v>
      </c>
      <c r="BY83" s="11">
        <f>BX83+(BX83*(Kalkulator!$P$18/100))</f>
        <v>1357900</v>
      </c>
      <c r="BZ83" s="11">
        <f>BY83+(BY83*(Kalkulator!$P$18/100))</f>
        <v>1357900</v>
      </c>
      <c r="CA83" s="11">
        <f>BZ83+(BZ83*(Kalkulator!$P$18/100))</f>
        <v>1357900</v>
      </c>
      <c r="CB83" s="11">
        <f>CA83+(CA83*(Kalkulator!$P$18/100))</f>
        <v>1357900</v>
      </c>
      <c r="CC83" s="11">
        <f>CB83+(CB83*(Kalkulator!$P$18/100))</f>
        <v>1357900</v>
      </c>
      <c r="CD83" s="11">
        <f>CC83+(CC83*(Kalkulator!$P$18/100))</f>
        <v>1357900</v>
      </c>
      <c r="CE83" s="11">
        <f>CD83+(CD83*(Kalkulator!$P$18/100))</f>
        <v>1357900</v>
      </c>
      <c r="CF83" s="11">
        <f>CE83+(CE83*(Kalkulator!$P$18/100))</f>
        <v>1357900</v>
      </c>
      <c r="CG83" s="11">
        <f>CF83+(CF83*(Kalkulator!$P$18/100))</f>
        <v>1357900</v>
      </c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</row>
    <row r="84" spans="1:147">
      <c r="A84" s="7">
        <v>101</v>
      </c>
      <c r="B84" s="19" t="s">
        <v>6</v>
      </c>
      <c r="C84" s="19" t="s">
        <v>6</v>
      </c>
      <c r="D84" s="19" t="s">
        <v>6</v>
      </c>
      <c r="E84" s="19" t="s">
        <v>6</v>
      </c>
      <c r="F84" s="19" t="s">
        <v>6</v>
      </c>
      <c r="G84" s="19" t="s">
        <v>6</v>
      </c>
      <c r="H84" s="19" t="s">
        <v>6</v>
      </c>
      <c r="I84" s="19" t="s">
        <v>6</v>
      </c>
      <c r="J84" s="19" t="s">
        <v>6</v>
      </c>
      <c r="K84" s="19" t="s">
        <v>6</v>
      </c>
      <c r="L84" s="19" t="s">
        <v>6</v>
      </c>
      <c r="M84" s="19" t="s">
        <v>6</v>
      </c>
      <c r="N84" s="19" t="s">
        <v>6</v>
      </c>
      <c r="O84" s="19" t="s">
        <v>6</v>
      </c>
      <c r="P84" s="19" t="s">
        <v>6</v>
      </c>
      <c r="Q84" s="18">
        <v>1215800</v>
      </c>
      <c r="R84" s="15">
        <v>1228800</v>
      </c>
      <c r="S84" s="18">
        <v>1253100</v>
      </c>
      <c r="T84" s="15">
        <v>1255500</v>
      </c>
      <c r="U84" s="18">
        <v>1269900</v>
      </c>
      <c r="V84" s="15">
        <v>1274100</v>
      </c>
      <c r="W84" s="18">
        <v>1290000</v>
      </c>
      <c r="X84" s="15">
        <v>1307400</v>
      </c>
      <c r="Y84" s="18">
        <v>1313200</v>
      </c>
      <c r="Z84" s="15">
        <v>1326500</v>
      </c>
      <c r="AA84" s="18">
        <v>1349100</v>
      </c>
      <c r="AB84" s="15">
        <v>1380100</v>
      </c>
      <c r="AC84" s="11">
        <f>AB84+(AB84*(Kalkulator!$P$18/100))</f>
        <v>1380100</v>
      </c>
      <c r="AD84" s="11">
        <f>AC84+(AC84*(Kalkulator!$P$18/100))</f>
        <v>1380100</v>
      </c>
      <c r="AE84" s="11">
        <f>AD84+(AD84*(Kalkulator!$P$18/100))</f>
        <v>1380100</v>
      </c>
      <c r="AF84" s="11">
        <f>AE84+(AE84*(Kalkulator!$P$18/100))</f>
        <v>1380100</v>
      </c>
      <c r="AG84" s="11">
        <f>AF84+(AF84*(Kalkulator!$P$18/100))</f>
        <v>1380100</v>
      </c>
      <c r="AH84" s="11">
        <f>AG84+(AG84*(Kalkulator!$P$18/100))</f>
        <v>1380100</v>
      </c>
      <c r="AI84" s="11">
        <f>AH84+(AH84*(Kalkulator!$P$18/100))</f>
        <v>1380100</v>
      </c>
      <c r="AJ84" s="11">
        <f>AI84+(AI84*(Kalkulator!$P$18/100))</f>
        <v>1380100</v>
      </c>
      <c r="AK84" s="11">
        <f>AJ84+(AJ84*(Kalkulator!$P$18/100))</f>
        <v>1380100</v>
      </c>
      <c r="AL84" s="11">
        <f>AK84+(AK84*(Kalkulator!$P$18/100))</f>
        <v>1380100</v>
      </c>
      <c r="AM84" s="11">
        <f>AL84+(AL84*(Kalkulator!$P$18/100))</f>
        <v>1380100</v>
      </c>
      <c r="AN84" s="11">
        <f>AM84+(AM84*(Kalkulator!$P$18/100))</f>
        <v>1380100</v>
      </c>
      <c r="AO84" s="11">
        <f>AN84+(AN84*(Kalkulator!$P$18/100))</f>
        <v>1380100</v>
      </c>
      <c r="AP84" s="11">
        <f>AO84+(AO84*(Kalkulator!$P$18/100))</f>
        <v>1380100</v>
      </c>
      <c r="AQ84" s="11">
        <f>AP84+(AP84*(Kalkulator!$P$18/100))</f>
        <v>1380100</v>
      </c>
      <c r="AR84" s="11">
        <f>AQ84+(AQ84*(Kalkulator!$P$18/100))</f>
        <v>1380100</v>
      </c>
      <c r="AS84" s="11">
        <f>AR84+(AR84*(Kalkulator!$P$18/100))</f>
        <v>1380100</v>
      </c>
      <c r="AT84" s="11">
        <f>AS84+(AS84*(Kalkulator!$P$18/100))</f>
        <v>1380100</v>
      </c>
      <c r="AU84" s="11">
        <f>AT84+(AT84*(Kalkulator!$P$18/100))</f>
        <v>1380100</v>
      </c>
      <c r="AV84" s="11">
        <f>AU84+(AU84*(Kalkulator!$P$18/100))</f>
        <v>1380100</v>
      </c>
      <c r="AW84" s="11">
        <f>AV84+(AV84*(Kalkulator!$P$18/100))</f>
        <v>1380100</v>
      </c>
      <c r="AX84" s="11">
        <f>AW84+(AW84*(Kalkulator!$P$18/100))</f>
        <v>1380100</v>
      </c>
      <c r="AY84" s="11">
        <f>AX84+(AX84*(Kalkulator!$P$18/100))</f>
        <v>1380100</v>
      </c>
      <c r="AZ84" s="11">
        <f>AY84+(AY84*(Kalkulator!$P$18/100))</f>
        <v>1380100</v>
      </c>
      <c r="BA84" s="11">
        <f>AZ84+(AZ84*(Kalkulator!$P$18/100))</f>
        <v>1380100</v>
      </c>
      <c r="BB84" s="11">
        <f>BA84+(BA84*(Kalkulator!$P$18/100))</f>
        <v>1380100</v>
      </c>
      <c r="BC84" s="11">
        <f>BB84+(BB84*(Kalkulator!$P$18/100))</f>
        <v>1380100</v>
      </c>
      <c r="BD84" s="11">
        <f>BC84+(BC84*(Kalkulator!$P$18/100))</f>
        <v>1380100</v>
      </c>
      <c r="BE84" s="11">
        <f>BD84+(BD84*(Kalkulator!$P$18/100))</f>
        <v>1380100</v>
      </c>
      <c r="BF84" s="11">
        <f>BE84+(BE84*(Kalkulator!$P$18/100))</f>
        <v>1380100</v>
      </c>
      <c r="BG84" s="11">
        <f>BF84+(BF84*(Kalkulator!$P$18/100))</f>
        <v>1380100</v>
      </c>
      <c r="BH84" s="11">
        <f>BG84+(BG84*(Kalkulator!$P$18/100))</f>
        <v>1380100</v>
      </c>
      <c r="BI84" s="11">
        <f>BH84+(BH84*(Kalkulator!$P$18/100))</f>
        <v>1380100</v>
      </c>
      <c r="BJ84" s="11">
        <f>BI84+(BI84*(Kalkulator!$P$18/100))</f>
        <v>1380100</v>
      </c>
      <c r="BK84" s="11">
        <f>BJ84+(BJ84*(Kalkulator!$P$18/100))</f>
        <v>1380100</v>
      </c>
      <c r="BL84" s="11">
        <f>BK84+(BK84*(Kalkulator!$P$18/100))</f>
        <v>1380100</v>
      </c>
      <c r="BM84" s="11">
        <f>BL84+(BL84*(Kalkulator!$P$18/100))</f>
        <v>1380100</v>
      </c>
      <c r="BN84" s="11">
        <f>BM84+(BM84*(Kalkulator!$P$18/100))</f>
        <v>1380100</v>
      </c>
      <c r="BO84" s="11">
        <f>BN84+(BN84*(Kalkulator!$P$18/100))</f>
        <v>1380100</v>
      </c>
      <c r="BP84" s="11">
        <f>BO84+(BO84*(Kalkulator!$P$18/100))</f>
        <v>1380100</v>
      </c>
      <c r="BQ84" s="11">
        <f>BP84+(BP84*(Kalkulator!$P$18/100))</f>
        <v>1380100</v>
      </c>
      <c r="BR84" s="11">
        <f>BQ84+(BQ84*(Kalkulator!$P$18/100))</f>
        <v>1380100</v>
      </c>
      <c r="BS84" s="11">
        <f>BR84+(BR84*(Kalkulator!$P$18/100))</f>
        <v>1380100</v>
      </c>
      <c r="BT84" s="11">
        <f>BS84+(BS84*(Kalkulator!$P$18/100))</f>
        <v>1380100</v>
      </c>
      <c r="BU84" s="11">
        <f>BT84+(BT84*(Kalkulator!$P$18/100))</f>
        <v>1380100</v>
      </c>
      <c r="BV84" s="11">
        <f>BU84+(BU84*(Kalkulator!$P$18/100))</f>
        <v>1380100</v>
      </c>
      <c r="BW84" s="11">
        <f>BV84+(BV84*(Kalkulator!$P$18/100))</f>
        <v>1380100</v>
      </c>
      <c r="BX84" s="11">
        <f>BW84+(BW84*(Kalkulator!$P$18/100))</f>
        <v>1380100</v>
      </c>
      <c r="BY84" s="11">
        <f>BX84+(BX84*(Kalkulator!$P$18/100))</f>
        <v>1380100</v>
      </c>
      <c r="BZ84" s="11">
        <f>BY84+(BY84*(Kalkulator!$P$18/100))</f>
        <v>1380100</v>
      </c>
      <c r="CA84" s="11">
        <f>BZ84+(BZ84*(Kalkulator!$P$18/100))</f>
        <v>1380100</v>
      </c>
      <c r="CB84" s="11">
        <f>CA84+(CA84*(Kalkulator!$P$18/100))</f>
        <v>1380100</v>
      </c>
      <c r="CC84" s="11">
        <f>CB84+(CB84*(Kalkulator!$P$18/100))</f>
        <v>1380100</v>
      </c>
      <c r="CD84" s="11">
        <f>CC84+(CC84*(Kalkulator!$P$18/100))</f>
        <v>1380100</v>
      </c>
      <c r="CE84" s="11">
        <f>CD84+(CD84*(Kalkulator!$P$18/100))</f>
        <v>1380100</v>
      </c>
      <c r="CF84" s="11">
        <f>CE84+(CE84*(Kalkulator!$P$18/100))</f>
        <v>1380100</v>
      </c>
      <c r="CG84" s="11">
        <f>CF84+(CF84*(Kalkulator!$P$18/100))</f>
        <v>1380100</v>
      </c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</row>
    <row r="85" spans="1:147">
      <c r="A85" s="7">
        <v>102</v>
      </c>
      <c r="B85" s="19" t="s">
        <v>6</v>
      </c>
      <c r="C85" s="19" t="s">
        <v>6</v>
      </c>
      <c r="D85" s="19" t="s">
        <v>6</v>
      </c>
      <c r="E85" s="19" t="s">
        <v>6</v>
      </c>
      <c r="F85" s="19" t="s">
        <v>6</v>
      </c>
      <c r="G85" s="19" t="s">
        <v>6</v>
      </c>
      <c r="H85" s="19" t="s">
        <v>6</v>
      </c>
      <c r="I85" s="19" t="s">
        <v>6</v>
      </c>
      <c r="J85" s="19" t="s">
        <v>6</v>
      </c>
      <c r="K85" s="19" t="s">
        <v>6</v>
      </c>
      <c r="L85" s="19" t="s">
        <v>6</v>
      </c>
      <c r="M85" s="19" t="s">
        <v>6</v>
      </c>
      <c r="N85" s="19" t="s">
        <v>6</v>
      </c>
      <c r="O85" s="19" t="s">
        <v>6</v>
      </c>
      <c r="P85" s="19" t="s">
        <v>6</v>
      </c>
      <c r="Q85" s="19" t="s">
        <v>6</v>
      </c>
      <c r="R85" s="19" t="s">
        <v>6</v>
      </c>
      <c r="S85" s="19" t="s">
        <v>6</v>
      </c>
      <c r="T85" s="19" t="s">
        <v>6</v>
      </c>
      <c r="U85" s="19" t="s">
        <v>6</v>
      </c>
      <c r="V85" s="19" t="s">
        <v>6</v>
      </c>
      <c r="W85" s="19" t="s">
        <v>6</v>
      </c>
      <c r="X85" s="19" t="s">
        <v>6</v>
      </c>
      <c r="Y85" s="19" t="s">
        <v>6</v>
      </c>
      <c r="Z85" s="19" t="s">
        <v>6</v>
      </c>
      <c r="AA85" s="19">
        <v>1372800</v>
      </c>
      <c r="AB85" s="11">
        <f>AA85+(AA85*(Kalkulator!$P$18/100))</f>
        <v>1372800</v>
      </c>
      <c r="AC85" s="11">
        <f>AB85+(AB85*(Kalkulator!$P$18/100))</f>
        <v>1372800</v>
      </c>
      <c r="AD85" s="11">
        <f>AC85+(AC85*(Kalkulator!$P$18/100))</f>
        <v>1372800</v>
      </c>
      <c r="AE85" s="11">
        <f>AD85+(AD85*(Kalkulator!$P$18/100))</f>
        <v>1372800</v>
      </c>
      <c r="AF85" s="11">
        <f>AE85+(AE85*(Kalkulator!$P$18/100))</f>
        <v>1372800</v>
      </c>
      <c r="AG85" s="11">
        <f>AF85+(AF85*(Kalkulator!$P$18/100))</f>
        <v>1372800</v>
      </c>
      <c r="AH85" s="11">
        <f>AG85+(AG85*(Kalkulator!$P$18/100))</f>
        <v>1372800</v>
      </c>
      <c r="AI85" s="11">
        <f>AH85+(AH85*(Kalkulator!$P$18/100))</f>
        <v>1372800</v>
      </c>
      <c r="AJ85" s="11">
        <f>AI85+(AI85*(Kalkulator!$P$18/100))</f>
        <v>1372800</v>
      </c>
      <c r="AK85" s="11">
        <f>AJ85+(AJ85*(Kalkulator!$P$18/100))</f>
        <v>1372800</v>
      </c>
      <c r="AL85" s="11">
        <f>AK85+(AK85*(Kalkulator!$P$18/100))</f>
        <v>1372800</v>
      </c>
      <c r="AM85" s="11">
        <f>AL85+(AL85*(Kalkulator!$P$18/100))</f>
        <v>1372800</v>
      </c>
      <c r="AN85" s="11">
        <f>AM85+(AM85*(Kalkulator!$P$18/100))</f>
        <v>1372800</v>
      </c>
      <c r="AO85" s="11">
        <f>AN85+(AN85*(Kalkulator!$P$18/100))</f>
        <v>1372800</v>
      </c>
      <c r="AP85" s="11">
        <f>AO85+(AO85*(Kalkulator!$P$18/100))</f>
        <v>1372800</v>
      </c>
      <c r="AQ85" s="11">
        <f>AP85+(AP85*(Kalkulator!$P$18/100))</f>
        <v>1372800</v>
      </c>
      <c r="AR85" s="11">
        <f>AQ85+(AQ85*(Kalkulator!$P$18/100))</f>
        <v>1372800</v>
      </c>
      <c r="AS85" s="11">
        <f>AR85+(AR85*(Kalkulator!$P$18/100))</f>
        <v>1372800</v>
      </c>
      <c r="AT85" s="11">
        <f>AS85+(AS85*(Kalkulator!$P$18/100))</f>
        <v>1372800</v>
      </c>
      <c r="AU85" s="11">
        <f>AT85+(AT85*(Kalkulator!$P$18/100))</f>
        <v>1372800</v>
      </c>
      <c r="AV85" s="11">
        <f>AU85+(AU85*(Kalkulator!$P$18/100))</f>
        <v>1372800</v>
      </c>
      <c r="AW85" s="11">
        <f>AV85+(AV85*(Kalkulator!$P$18/100))</f>
        <v>1372800</v>
      </c>
      <c r="AX85" s="11">
        <f>AW85+(AW85*(Kalkulator!$P$18/100))</f>
        <v>1372800</v>
      </c>
      <c r="AY85" s="11">
        <f>AX85+(AX85*(Kalkulator!$P$18/100))</f>
        <v>1372800</v>
      </c>
      <c r="AZ85" s="11">
        <f>AY85+(AY85*(Kalkulator!$P$18/100))</f>
        <v>1372800</v>
      </c>
      <c r="BA85" s="11">
        <f>AZ85+(AZ85*(Kalkulator!$P$18/100))</f>
        <v>1372800</v>
      </c>
      <c r="BB85" s="11">
        <f>BA85+(BA85*(Kalkulator!$P$18/100))</f>
        <v>1372800</v>
      </c>
      <c r="BC85" s="11">
        <f>BB85+(BB85*(Kalkulator!$P$18/100))</f>
        <v>1372800</v>
      </c>
      <c r="BD85" s="11">
        <f>BC85+(BC85*(Kalkulator!$P$18/100))</f>
        <v>1372800</v>
      </c>
      <c r="BE85" s="11">
        <f>BD85+(BD85*(Kalkulator!$P$18/100))</f>
        <v>1372800</v>
      </c>
      <c r="BF85" s="11">
        <f>BE85+(BE85*(Kalkulator!$P$18/100))</f>
        <v>1372800</v>
      </c>
      <c r="BG85" s="11">
        <f>BF85+(BF85*(Kalkulator!$P$18/100))</f>
        <v>1372800</v>
      </c>
      <c r="BH85" s="11">
        <f>BG85+(BG85*(Kalkulator!$P$18/100))</f>
        <v>1372800</v>
      </c>
      <c r="BI85" s="11">
        <f>BH85+(BH85*(Kalkulator!$P$18/100))</f>
        <v>1372800</v>
      </c>
      <c r="BJ85" s="11">
        <f>BI85+(BI85*(Kalkulator!$P$18/100))</f>
        <v>1372800</v>
      </c>
      <c r="BK85" s="11">
        <f>BJ85+(BJ85*(Kalkulator!$P$18/100))</f>
        <v>1372800</v>
      </c>
      <c r="BL85" s="11">
        <f>BK85+(BK85*(Kalkulator!$P$18/100))</f>
        <v>1372800</v>
      </c>
      <c r="BM85" s="11">
        <f>BL85+(BL85*(Kalkulator!$P$18/100))</f>
        <v>1372800</v>
      </c>
      <c r="BN85" s="11">
        <f>BM85+(BM85*(Kalkulator!$P$18/100))</f>
        <v>1372800</v>
      </c>
      <c r="BO85" s="11">
        <f>BN85+(BN85*(Kalkulator!$P$18/100))</f>
        <v>1372800</v>
      </c>
      <c r="BP85" s="11">
        <f>BO85+(BO85*(Kalkulator!$P$18/100))</f>
        <v>1372800</v>
      </c>
      <c r="BQ85" s="11">
        <f>BP85+(BP85*(Kalkulator!$P$18/100))</f>
        <v>1372800</v>
      </c>
      <c r="BR85" s="11">
        <f>BQ85+(BQ85*(Kalkulator!$P$18/100))</f>
        <v>1372800</v>
      </c>
      <c r="BS85" s="11">
        <f>BR85+(BR85*(Kalkulator!$P$18/100))</f>
        <v>1372800</v>
      </c>
      <c r="BT85" s="11">
        <f>BS85+(BS85*(Kalkulator!$P$18/100))</f>
        <v>1372800</v>
      </c>
      <c r="BU85" s="11">
        <f>BT85+(BT85*(Kalkulator!$P$18/100))</f>
        <v>1372800</v>
      </c>
      <c r="BV85" s="11">
        <f>BU85+(BU85*(Kalkulator!$P$18/100))</f>
        <v>1372800</v>
      </c>
      <c r="BW85" s="11">
        <f>BV85+(BV85*(Kalkulator!$P$18/100))</f>
        <v>1372800</v>
      </c>
      <c r="BX85" s="11">
        <f>BW85+(BW85*(Kalkulator!$P$18/100))</f>
        <v>1372800</v>
      </c>
      <c r="BY85" s="11">
        <f>BX85+(BX85*(Kalkulator!$P$18/100))</f>
        <v>1372800</v>
      </c>
      <c r="BZ85" s="11">
        <f>BY85+(BY85*(Kalkulator!$P$18/100))</f>
        <v>1372800</v>
      </c>
      <c r="CA85" s="11">
        <f>BZ85+(BZ85*(Kalkulator!$P$18/100))</f>
        <v>1372800</v>
      </c>
      <c r="CB85" s="11">
        <f>CA85+(CA85*(Kalkulator!$P$18/100))</f>
        <v>1372800</v>
      </c>
      <c r="CC85" s="11">
        <f>CB85+(CB85*(Kalkulator!$P$18/100))</f>
        <v>1372800</v>
      </c>
      <c r="CD85" s="11">
        <f>CC85+(CC85*(Kalkulator!$P$18/100))</f>
        <v>1372800</v>
      </c>
      <c r="CE85" s="11">
        <f>CD85+(CD85*(Kalkulator!$P$18/100))</f>
        <v>1372800</v>
      </c>
      <c r="CF85" s="11">
        <f>CE85+(CE85*(Kalkulator!$P$18/100))</f>
        <v>1372800</v>
      </c>
      <c r="CG85" s="11">
        <f>CF85+(CF85*(Kalkulator!$P$18/100))</f>
        <v>1372800</v>
      </c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</row>
    <row r="86" spans="1:147">
      <c r="A86" s="7">
        <v>103</v>
      </c>
      <c r="B86" s="19" t="s">
        <v>6</v>
      </c>
      <c r="C86" s="19" t="s">
        <v>6</v>
      </c>
      <c r="D86" s="19" t="s">
        <v>6</v>
      </c>
      <c r="E86" s="19" t="s">
        <v>6</v>
      </c>
      <c r="F86" s="19" t="s">
        <v>6</v>
      </c>
      <c r="G86" s="19" t="s">
        <v>6</v>
      </c>
      <c r="H86" s="19" t="s">
        <v>6</v>
      </c>
      <c r="I86" s="19" t="s">
        <v>6</v>
      </c>
      <c r="J86" s="19" t="s">
        <v>6</v>
      </c>
      <c r="K86" s="19" t="s">
        <v>6</v>
      </c>
      <c r="L86" s="19" t="s">
        <v>6</v>
      </c>
      <c r="M86" s="19" t="s">
        <v>6</v>
      </c>
      <c r="N86" s="19" t="s">
        <v>6</v>
      </c>
      <c r="O86" s="19" t="s">
        <v>6</v>
      </c>
      <c r="P86" s="19" t="s">
        <v>6</v>
      </c>
      <c r="Q86" s="19" t="s">
        <v>6</v>
      </c>
      <c r="R86" s="19" t="s">
        <v>6</v>
      </c>
      <c r="S86" s="19" t="s">
        <v>6</v>
      </c>
      <c r="T86" s="19" t="s">
        <v>6</v>
      </c>
      <c r="U86" s="19" t="s">
        <v>6</v>
      </c>
      <c r="V86" s="19" t="s">
        <v>6</v>
      </c>
      <c r="W86" s="19" t="s">
        <v>6</v>
      </c>
      <c r="X86" s="19" t="s">
        <v>6</v>
      </c>
      <c r="Y86" s="19" t="s">
        <v>6</v>
      </c>
      <c r="Z86" s="19" t="s">
        <v>6</v>
      </c>
      <c r="AA86" s="19">
        <v>1395600</v>
      </c>
      <c r="AB86" s="11">
        <f>AA86+(AA86*(Kalkulator!$P$18/100))</f>
        <v>1395600</v>
      </c>
      <c r="AC86" s="11">
        <f>AB86+(AB86*(Kalkulator!$P$18/100))</f>
        <v>1395600</v>
      </c>
      <c r="AD86" s="11">
        <f>AC86+(AC86*(Kalkulator!$P$18/100))</f>
        <v>1395600</v>
      </c>
      <c r="AE86" s="11">
        <f>AD86+(AD86*(Kalkulator!$P$18/100))</f>
        <v>1395600</v>
      </c>
      <c r="AF86" s="11">
        <f>AE86+(AE86*(Kalkulator!$P$18/100))</f>
        <v>1395600</v>
      </c>
      <c r="AG86" s="11">
        <f>AF86+(AF86*(Kalkulator!$P$18/100))</f>
        <v>1395600</v>
      </c>
      <c r="AH86" s="11">
        <f>AG86+(AG86*(Kalkulator!$P$18/100))</f>
        <v>1395600</v>
      </c>
      <c r="AI86" s="11">
        <f>AH86+(AH86*(Kalkulator!$P$18/100))</f>
        <v>1395600</v>
      </c>
      <c r="AJ86" s="11">
        <f>AI86+(AI86*(Kalkulator!$P$18/100))</f>
        <v>1395600</v>
      </c>
      <c r="AK86" s="11">
        <f>AJ86+(AJ86*(Kalkulator!$P$18/100))</f>
        <v>1395600</v>
      </c>
      <c r="AL86" s="11">
        <f>AK86+(AK86*(Kalkulator!$P$18/100))</f>
        <v>1395600</v>
      </c>
      <c r="AM86" s="11">
        <f>AL86+(AL86*(Kalkulator!$P$18/100))</f>
        <v>1395600</v>
      </c>
      <c r="AN86" s="11">
        <f>AM86+(AM86*(Kalkulator!$P$18/100))</f>
        <v>1395600</v>
      </c>
      <c r="AO86" s="11">
        <f>AN86+(AN86*(Kalkulator!$P$18/100))</f>
        <v>1395600</v>
      </c>
      <c r="AP86" s="11">
        <f>AO86+(AO86*(Kalkulator!$P$18/100))</f>
        <v>1395600</v>
      </c>
      <c r="AQ86" s="11">
        <f>AP86+(AP86*(Kalkulator!$P$18/100))</f>
        <v>1395600</v>
      </c>
      <c r="AR86" s="11">
        <f>AQ86+(AQ86*(Kalkulator!$P$18/100))</f>
        <v>1395600</v>
      </c>
      <c r="AS86" s="11">
        <f>AR86+(AR86*(Kalkulator!$P$18/100))</f>
        <v>1395600</v>
      </c>
      <c r="AT86" s="11">
        <f>AS86+(AS86*(Kalkulator!$P$18/100))</f>
        <v>1395600</v>
      </c>
      <c r="AU86" s="11">
        <f>AT86+(AT86*(Kalkulator!$P$18/100))</f>
        <v>1395600</v>
      </c>
      <c r="AV86" s="11">
        <f>AU86+(AU86*(Kalkulator!$P$18/100))</f>
        <v>1395600</v>
      </c>
      <c r="AW86" s="11">
        <f>AV86+(AV86*(Kalkulator!$P$18/100))</f>
        <v>1395600</v>
      </c>
      <c r="AX86" s="11">
        <f>AW86+(AW86*(Kalkulator!$P$18/100))</f>
        <v>1395600</v>
      </c>
      <c r="AY86" s="11">
        <f>AX86+(AX86*(Kalkulator!$P$18/100))</f>
        <v>1395600</v>
      </c>
      <c r="AZ86" s="11">
        <f>AY86+(AY86*(Kalkulator!$P$18/100))</f>
        <v>1395600</v>
      </c>
      <c r="BA86" s="11">
        <f>AZ86+(AZ86*(Kalkulator!$P$18/100))</f>
        <v>1395600</v>
      </c>
      <c r="BB86" s="11">
        <f>BA86+(BA86*(Kalkulator!$P$18/100))</f>
        <v>1395600</v>
      </c>
      <c r="BC86" s="11">
        <f>BB86+(BB86*(Kalkulator!$P$18/100))</f>
        <v>1395600</v>
      </c>
      <c r="BD86" s="11">
        <f>BC86+(BC86*(Kalkulator!$P$18/100))</f>
        <v>1395600</v>
      </c>
      <c r="BE86" s="11">
        <f>BD86+(BD86*(Kalkulator!$P$18/100))</f>
        <v>1395600</v>
      </c>
      <c r="BF86" s="11">
        <f>BE86+(BE86*(Kalkulator!$P$18/100))</f>
        <v>1395600</v>
      </c>
      <c r="BG86" s="11">
        <f>BF86+(BF86*(Kalkulator!$P$18/100))</f>
        <v>1395600</v>
      </c>
      <c r="BH86" s="11">
        <f>BG86+(BG86*(Kalkulator!$P$18/100))</f>
        <v>1395600</v>
      </c>
      <c r="BI86" s="11">
        <f>BH86+(BH86*(Kalkulator!$P$18/100))</f>
        <v>1395600</v>
      </c>
      <c r="BJ86" s="11">
        <f>BI86+(BI86*(Kalkulator!$P$18/100))</f>
        <v>1395600</v>
      </c>
      <c r="BK86" s="11">
        <f>BJ86+(BJ86*(Kalkulator!$P$18/100))</f>
        <v>1395600</v>
      </c>
      <c r="BL86" s="11">
        <f>BK86+(BK86*(Kalkulator!$P$18/100))</f>
        <v>1395600</v>
      </c>
      <c r="BM86" s="11">
        <f>BL86+(BL86*(Kalkulator!$P$18/100))</f>
        <v>1395600</v>
      </c>
      <c r="BN86" s="11">
        <f>BM86+(BM86*(Kalkulator!$P$18/100))</f>
        <v>1395600</v>
      </c>
      <c r="BO86" s="11">
        <f>BN86+(BN86*(Kalkulator!$P$18/100))</f>
        <v>1395600</v>
      </c>
      <c r="BP86" s="11">
        <f>BO86+(BO86*(Kalkulator!$P$18/100))</f>
        <v>1395600</v>
      </c>
      <c r="BQ86" s="11">
        <f>BP86+(BP86*(Kalkulator!$P$18/100))</f>
        <v>1395600</v>
      </c>
      <c r="BR86" s="11">
        <f>BQ86+(BQ86*(Kalkulator!$P$18/100))</f>
        <v>1395600</v>
      </c>
      <c r="BS86" s="11">
        <f>BR86+(BR86*(Kalkulator!$P$18/100))</f>
        <v>1395600</v>
      </c>
      <c r="BT86" s="11">
        <f>BS86+(BS86*(Kalkulator!$P$18/100))</f>
        <v>1395600</v>
      </c>
      <c r="BU86" s="11">
        <f>BT86+(BT86*(Kalkulator!$P$18/100))</f>
        <v>1395600</v>
      </c>
      <c r="BV86" s="11">
        <f>BU86+(BU86*(Kalkulator!$P$18/100))</f>
        <v>1395600</v>
      </c>
      <c r="BW86" s="11">
        <f>BV86+(BV86*(Kalkulator!$P$18/100))</f>
        <v>1395600</v>
      </c>
      <c r="BX86" s="11">
        <f>BW86+(BW86*(Kalkulator!$P$18/100))</f>
        <v>1395600</v>
      </c>
      <c r="BY86" s="11">
        <f>BX86+(BX86*(Kalkulator!$P$18/100))</f>
        <v>1395600</v>
      </c>
      <c r="BZ86" s="11">
        <f>BY86+(BY86*(Kalkulator!$P$18/100))</f>
        <v>1395600</v>
      </c>
      <c r="CA86" s="11">
        <f>BZ86+(BZ86*(Kalkulator!$P$18/100))</f>
        <v>1395600</v>
      </c>
      <c r="CB86" s="11">
        <f>CA86+(CA86*(Kalkulator!$P$18/100))</f>
        <v>1395600</v>
      </c>
      <c r="CC86" s="11">
        <f>CB86+(CB86*(Kalkulator!$P$18/100))</f>
        <v>1395600</v>
      </c>
      <c r="CD86" s="11">
        <f>CC86+(CC86*(Kalkulator!$P$18/100))</f>
        <v>1395600</v>
      </c>
      <c r="CE86" s="11">
        <f>CD86+(CD86*(Kalkulator!$P$18/100))</f>
        <v>1395600</v>
      </c>
      <c r="CF86" s="11">
        <f>CE86+(CE86*(Kalkulator!$P$18/100))</f>
        <v>1395600</v>
      </c>
      <c r="CG86" s="11">
        <f>CF86+(CF86*(Kalkulator!$P$18/100))</f>
        <v>1395600</v>
      </c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</row>
    <row r="87" spans="1:147">
      <c r="A87" s="7">
        <v>104</v>
      </c>
      <c r="B87" s="19" t="s">
        <v>6</v>
      </c>
      <c r="C87" s="19" t="s">
        <v>6</v>
      </c>
      <c r="D87" s="19" t="s">
        <v>6</v>
      </c>
      <c r="E87" s="19" t="s">
        <v>6</v>
      </c>
      <c r="F87" s="19" t="s">
        <v>6</v>
      </c>
      <c r="G87" s="19" t="s">
        <v>6</v>
      </c>
      <c r="H87" s="19" t="s">
        <v>6</v>
      </c>
      <c r="I87" s="19" t="s">
        <v>6</v>
      </c>
      <c r="J87" s="19" t="s">
        <v>6</v>
      </c>
      <c r="K87" s="19" t="s">
        <v>6</v>
      </c>
      <c r="L87" s="19" t="s">
        <v>6</v>
      </c>
      <c r="M87" s="19" t="s">
        <v>6</v>
      </c>
      <c r="N87" s="19" t="s">
        <v>6</v>
      </c>
      <c r="O87" s="19" t="s">
        <v>6</v>
      </c>
      <c r="P87" s="19" t="s">
        <v>6</v>
      </c>
      <c r="Q87" s="19" t="s">
        <v>6</v>
      </c>
      <c r="R87" s="19" t="s">
        <v>6</v>
      </c>
      <c r="S87" s="19" t="s">
        <v>6</v>
      </c>
      <c r="T87" s="19" t="s">
        <v>6</v>
      </c>
      <c r="U87" s="19" t="s">
        <v>6</v>
      </c>
      <c r="V87" s="19" t="s">
        <v>6</v>
      </c>
      <c r="W87" s="19" t="s">
        <v>6</v>
      </c>
      <c r="X87" s="19" t="s">
        <v>6</v>
      </c>
      <c r="Y87" s="19" t="s">
        <v>6</v>
      </c>
      <c r="Z87" s="19" t="s">
        <v>6</v>
      </c>
      <c r="AA87" s="19">
        <v>1418400</v>
      </c>
      <c r="AB87" s="11">
        <f>AA87+(AA87*(Kalkulator!$P$18/100))</f>
        <v>1418400</v>
      </c>
      <c r="AC87" s="11">
        <f>AB87+(AB87*(Kalkulator!$P$18/100))</f>
        <v>1418400</v>
      </c>
      <c r="AD87" s="11">
        <f>AC87+(AC87*(Kalkulator!$P$18/100))</f>
        <v>1418400</v>
      </c>
      <c r="AE87" s="11">
        <f>AD87+(AD87*(Kalkulator!$P$18/100))</f>
        <v>1418400</v>
      </c>
      <c r="AF87" s="11">
        <f>AE87+(AE87*(Kalkulator!$P$18/100))</f>
        <v>1418400</v>
      </c>
      <c r="AG87" s="11">
        <f>AF87+(AF87*(Kalkulator!$P$18/100))</f>
        <v>1418400</v>
      </c>
      <c r="AH87" s="11">
        <f>AG87+(AG87*(Kalkulator!$P$18/100))</f>
        <v>1418400</v>
      </c>
      <c r="AI87" s="11">
        <f>AH87+(AH87*(Kalkulator!$P$18/100))</f>
        <v>1418400</v>
      </c>
      <c r="AJ87" s="11">
        <f>AI87+(AI87*(Kalkulator!$P$18/100))</f>
        <v>1418400</v>
      </c>
      <c r="AK87" s="11">
        <f>AJ87+(AJ87*(Kalkulator!$P$18/100))</f>
        <v>1418400</v>
      </c>
      <c r="AL87" s="11">
        <f>AK87+(AK87*(Kalkulator!$P$18/100))</f>
        <v>1418400</v>
      </c>
      <c r="AM87" s="11">
        <f>AL87+(AL87*(Kalkulator!$P$18/100))</f>
        <v>1418400</v>
      </c>
      <c r="AN87" s="11">
        <f>AM87+(AM87*(Kalkulator!$P$18/100))</f>
        <v>1418400</v>
      </c>
      <c r="AO87" s="11">
        <f>AN87+(AN87*(Kalkulator!$P$18/100))</f>
        <v>1418400</v>
      </c>
      <c r="AP87" s="11">
        <f>AO87+(AO87*(Kalkulator!$P$18/100))</f>
        <v>1418400</v>
      </c>
      <c r="AQ87" s="11">
        <f>AP87+(AP87*(Kalkulator!$P$18/100))</f>
        <v>1418400</v>
      </c>
      <c r="AR87" s="11">
        <f>AQ87+(AQ87*(Kalkulator!$P$18/100))</f>
        <v>1418400</v>
      </c>
      <c r="AS87" s="11">
        <f>AR87+(AR87*(Kalkulator!$P$18/100))</f>
        <v>1418400</v>
      </c>
      <c r="AT87" s="11">
        <f>AS87+(AS87*(Kalkulator!$P$18/100))</f>
        <v>1418400</v>
      </c>
      <c r="AU87" s="11">
        <f>AT87+(AT87*(Kalkulator!$P$18/100))</f>
        <v>1418400</v>
      </c>
      <c r="AV87" s="11">
        <f>AU87+(AU87*(Kalkulator!$P$18/100))</f>
        <v>1418400</v>
      </c>
      <c r="AW87" s="11">
        <f>AV87+(AV87*(Kalkulator!$P$18/100))</f>
        <v>1418400</v>
      </c>
      <c r="AX87" s="11">
        <f>AW87+(AW87*(Kalkulator!$P$18/100))</f>
        <v>1418400</v>
      </c>
      <c r="AY87" s="11">
        <f>AX87+(AX87*(Kalkulator!$P$18/100))</f>
        <v>1418400</v>
      </c>
      <c r="AZ87" s="11">
        <f>AY87+(AY87*(Kalkulator!$P$18/100))</f>
        <v>1418400</v>
      </c>
      <c r="BA87" s="11">
        <f>AZ87+(AZ87*(Kalkulator!$P$18/100))</f>
        <v>1418400</v>
      </c>
      <c r="BB87" s="11">
        <f>BA87+(BA87*(Kalkulator!$P$18/100))</f>
        <v>1418400</v>
      </c>
      <c r="BC87" s="11">
        <f>BB87+(BB87*(Kalkulator!$P$18/100))</f>
        <v>1418400</v>
      </c>
      <c r="BD87" s="11">
        <f>BC87+(BC87*(Kalkulator!$P$18/100))</f>
        <v>1418400</v>
      </c>
      <c r="BE87" s="11">
        <f>BD87+(BD87*(Kalkulator!$P$18/100))</f>
        <v>1418400</v>
      </c>
      <c r="BF87" s="11">
        <f>BE87+(BE87*(Kalkulator!$P$18/100))</f>
        <v>1418400</v>
      </c>
      <c r="BG87" s="11">
        <f>BF87+(BF87*(Kalkulator!$P$18/100))</f>
        <v>1418400</v>
      </c>
      <c r="BH87" s="11">
        <f>BG87+(BG87*(Kalkulator!$P$18/100))</f>
        <v>1418400</v>
      </c>
      <c r="BI87" s="11">
        <f>BH87+(BH87*(Kalkulator!$P$18/100))</f>
        <v>1418400</v>
      </c>
      <c r="BJ87" s="11">
        <f>BI87+(BI87*(Kalkulator!$P$18/100))</f>
        <v>1418400</v>
      </c>
      <c r="BK87" s="11">
        <f>BJ87+(BJ87*(Kalkulator!$P$18/100))</f>
        <v>1418400</v>
      </c>
      <c r="BL87" s="11">
        <f>BK87+(BK87*(Kalkulator!$P$18/100))</f>
        <v>1418400</v>
      </c>
      <c r="BM87" s="11">
        <f>BL87+(BL87*(Kalkulator!$P$18/100))</f>
        <v>1418400</v>
      </c>
      <c r="BN87" s="11">
        <f>BM87+(BM87*(Kalkulator!$P$18/100))</f>
        <v>1418400</v>
      </c>
      <c r="BO87" s="11">
        <f>BN87+(BN87*(Kalkulator!$P$18/100))</f>
        <v>1418400</v>
      </c>
      <c r="BP87" s="11">
        <f>BO87+(BO87*(Kalkulator!$P$18/100))</f>
        <v>1418400</v>
      </c>
      <c r="BQ87" s="11">
        <f>BP87+(BP87*(Kalkulator!$P$18/100))</f>
        <v>1418400</v>
      </c>
      <c r="BR87" s="11">
        <f>BQ87+(BQ87*(Kalkulator!$P$18/100))</f>
        <v>1418400</v>
      </c>
      <c r="BS87" s="11">
        <f>BR87+(BR87*(Kalkulator!$P$18/100))</f>
        <v>1418400</v>
      </c>
      <c r="BT87" s="11">
        <f>BS87+(BS87*(Kalkulator!$P$18/100))</f>
        <v>1418400</v>
      </c>
      <c r="BU87" s="11">
        <f>BT87+(BT87*(Kalkulator!$P$18/100))</f>
        <v>1418400</v>
      </c>
      <c r="BV87" s="11">
        <f>BU87+(BU87*(Kalkulator!$P$18/100))</f>
        <v>1418400</v>
      </c>
      <c r="BW87" s="11">
        <f>BV87+(BV87*(Kalkulator!$P$18/100))</f>
        <v>1418400</v>
      </c>
      <c r="BX87" s="11">
        <f>BW87+(BW87*(Kalkulator!$P$18/100))</f>
        <v>1418400</v>
      </c>
      <c r="BY87" s="11">
        <f>BX87+(BX87*(Kalkulator!$P$18/100))</f>
        <v>1418400</v>
      </c>
      <c r="BZ87" s="11">
        <f>BY87+(BY87*(Kalkulator!$P$18/100))</f>
        <v>1418400</v>
      </c>
      <c r="CA87" s="11">
        <f>BZ87+(BZ87*(Kalkulator!$P$18/100))</f>
        <v>1418400</v>
      </c>
      <c r="CB87" s="11">
        <f>CA87+(CA87*(Kalkulator!$P$18/100))</f>
        <v>1418400</v>
      </c>
      <c r="CC87" s="11">
        <f>CB87+(CB87*(Kalkulator!$P$18/100))</f>
        <v>1418400</v>
      </c>
      <c r="CD87" s="11">
        <f>CC87+(CC87*(Kalkulator!$P$18/100))</f>
        <v>1418400</v>
      </c>
      <c r="CE87" s="11">
        <f>CD87+(CD87*(Kalkulator!$P$18/100))</f>
        <v>1418400</v>
      </c>
      <c r="CF87" s="11">
        <f>CE87+(CE87*(Kalkulator!$P$18/100))</f>
        <v>1418400</v>
      </c>
      <c r="CG87" s="11">
        <f>CF87+(CF87*(Kalkulator!$P$18/100))</f>
        <v>1418400</v>
      </c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</row>
    <row r="88" spans="1:147">
      <c r="A88" s="7">
        <v>105</v>
      </c>
      <c r="B88" s="19" t="s">
        <v>6</v>
      </c>
      <c r="C88" s="19" t="s">
        <v>6</v>
      </c>
      <c r="D88" s="19" t="s">
        <v>6</v>
      </c>
      <c r="E88" s="19" t="s">
        <v>6</v>
      </c>
      <c r="F88" s="19" t="s">
        <v>6</v>
      </c>
      <c r="G88" s="19" t="s">
        <v>6</v>
      </c>
      <c r="H88" s="19" t="s">
        <v>6</v>
      </c>
      <c r="I88" s="19" t="s">
        <v>6</v>
      </c>
      <c r="J88" s="19" t="s">
        <v>6</v>
      </c>
      <c r="K88" s="19" t="s">
        <v>6</v>
      </c>
      <c r="L88" s="19" t="s">
        <v>6</v>
      </c>
      <c r="M88" s="19" t="s">
        <v>6</v>
      </c>
      <c r="N88" s="19" t="s">
        <v>6</v>
      </c>
      <c r="O88" s="19" t="s">
        <v>6</v>
      </c>
      <c r="P88" s="19" t="s">
        <v>6</v>
      </c>
      <c r="Q88" s="19" t="s">
        <v>6</v>
      </c>
      <c r="R88" s="19" t="s">
        <v>6</v>
      </c>
      <c r="S88" s="19" t="s">
        <v>6</v>
      </c>
      <c r="T88" s="19" t="s">
        <v>6</v>
      </c>
      <c r="U88" s="19" t="s">
        <v>6</v>
      </c>
      <c r="V88" s="19" t="s">
        <v>6</v>
      </c>
      <c r="W88" s="19" t="s">
        <v>6</v>
      </c>
      <c r="X88" s="19" t="s">
        <v>6</v>
      </c>
      <c r="Y88" s="19" t="s">
        <v>6</v>
      </c>
      <c r="Z88" s="19" t="s">
        <v>6</v>
      </c>
      <c r="AA88" s="19">
        <v>1441200</v>
      </c>
      <c r="AB88" s="11">
        <f>AA88+(AA88*(Kalkulator!$P$18/100))</f>
        <v>1441200</v>
      </c>
      <c r="AC88" s="11">
        <f>AB88+(AB88*(Kalkulator!$P$18/100))</f>
        <v>1441200</v>
      </c>
      <c r="AD88" s="11">
        <f>AC88+(AC88*(Kalkulator!$P$18/100))</f>
        <v>1441200</v>
      </c>
      <c r="AE88" s="11">
        <f>AD88+(AD88*(Kalkulator!$P$18/100))</f>
        <v>1441200</v>
      </c>
      <c r="AF88" s="11">
        <f>AE88+(AE88*(Kalkulator!$P$18/100))</f>
        <v>1441200</v>
      </c>
      <c r="AG88" s="11">
        <f>AF88+(AF88*(Kalkulator!$P$18/100))</f>
        <v>1441200</v>
      </c>
      <c r="AH88" s="11">
        <f>AG88+(AG88*(Kalkulator!$P$18/100))</f>
        <v>1441200</v>
      </c>
      <c r="AI88" s="11">
        <f>AH88+(AH88*(Kalkulator!$P$18/100))</f>
        <v>1441200</v>
      </c>
      <c r="AJ88" s="11">
        <f>AI88+(AI88*(Kalkulator!$P$18/100))</f>
        <v>1441200</v>
      </c>
      <c r="AK88" s="11">
        <f>AJ88+(AJ88*(Kalkulator!$P$18/100))</f>
        <v>1441200</v>
      </c>
      <c r="AL88" s="11">
        <f>AK88+(AK88*(Kalkulator!$P$18/100))</f>
        <v>1441200</v>
      </c>
      <c r="AM88" s="11">
        <f>AL88+(AL88*(Kalkulator!$P$18/100))</f>
        <v>1441200</v>
      </c>
      <c r="AN88" s="11">
        <f>AM88+(AM88*(Kalkulator!$P$18/100))</f>
        <v>1441200</v>
      </c>
      <c r="AO88" s="11">
        <f>AN88+(AN88*(Kalkulator!$P$18/100))</f>
        <v>1441200</v>
      </c>
      <c r="AP88" s="11">
        <f>AO88+(AO88*(Kalkulator!$P$18/100))</f>
        <v>1441200</v>
      </c>
      <c r="AQ88" s="11">
        <f>AP88+(AP88*(Kalkulator!$P$18/100))</f>
        <v>1441200</v>
      </c>
      <c r="AR88" s="11">
        <f>AQ88+(AQ88*(Kalkulator!$P$18/100))</f>
        <v>1441200</v>
      </c>
      <c r="AS88" s="11">
        <f>AR88+(AR88*(Kalkulator!$P$18/100))</f>
        <v>1441200</v>
      </c>
      <c r="AT88" s="11">
        <f>AS88+(AS88*(Kalkulator!$P$18/100))</f>
        <v>1441200</v>
      </c>
      <c r="AU88" s="11">
        <f>AT88+(AT88*(Kalkulator!$P$18/100))</f>
        <v>1441200</v>
      </c>
      <c r="AV88" s="11">
        <f>AU88+(AU88*(Kalkulator!$P$18/100))</f>
        <v>1441200</v>
      </c>
      <c r="AW88" s="11">
        <f>AV88+(AV88*(Kalkulator!$P$18/100))</f>
        <v>1441200</v>
      </c>
      <c r="AX88" s="11">
        <f>AW88+(AW88*(Kalkulator!$P$18/100))</f>
        <v>1441200</v>
      </c>
      <c r="AY88" s="11">
        <f>AX88+(AX88*(Kalkulator!$P$18/100))</f>
        <v>1441200</v>
      </c>
      <c r="AZ88" s="11">
        <f>AY88+(AY88*(Kalkulator!$P$18/100))</f>
        <v>1441200</v>
      </c>
      <c r="BA88" s="11">
        <f>AZ88+(AZ88*(Kalkulator!$P$18/100))</f>
        <v>1441200</v>
      </c>
      <c r="BB88" s="11">
        <f>BA88+(BA88*(Kalkulator!$P$18/100))</f>
        <v>1441200</v>
      </c>
      <c r="BC88" s="11">
        <f>BB88+(BB88*(Kalkulator!$P$18/100))</f>
        <v>1441200</v>
      </c>
      <c r="BD88" s="11">
        <f>BC88+(BC88*(Kalkulator!$P$18/100))</f>
        <v>1441200</v>
      </c>
      <c r="BE88" s="11">
        <f>BD88+(BD88*(Kalkulator!$P$18/100))</f>
        <v>1441200</v>
      </c>
      <c r="BF88" s="11">
        <f>BE88+(BE88*(Kalkulator!$P$18/100))</f>
        <v>1441200</v>
      </c>
      <c r="BG88" s="11">
        <f>BF88+(BF88*(Kalkulator!$P$18/100))</f>
        <v>1441200</v>
      </c>
      <c r="BH88" s="11">
        <f>BG88+(BG88*(Kalkulator!$P$18/100))</f>
        <v>1441200</v>
      </c>
      <c r="BI88" s="11">
        <f>BH88+(BH88*(Kalkulator!$P$18/100))</f>
        <v>1441200</v>
      </c>
      <c r="BJ88" s="11">
        <f>BI88+(BI88*(Kalkulator!$P$18/100))</f>
        <v>1441200</v>
      </c>
      <c r="BK88" s="11">
        <f>BJ88+(BJ88*(Kalkulator!$P$18/100))</f>
        <v>1441200</v>
      </c>
      <c r="BL88" s="11">
        <f>BK88+(BK88*(Kalkulator!$P$18/100))</f>
        <v>1441200</v>
      </c>
      <c r="BM88" s="11">
        <f>BL88+(BL88*(Kalkulator!$P$18/100))</f>
        <v>1441200</v>
      </c>
      <c r="BN88" s="11">
        <f>BM88+(BM88*(Kalkulator!$P$18/100))</f>
        <v>1441200</v>
      </c>
      <c r="BO88" s="11">
        <f>BN88+(BN88*(Kalkulator!$P$18/100))</f>
        <v>1441200</v>
      </c>
      <c r="BP88" s="11">
        <f>BO88+(BO88*(Kalkulator!$P$18/100))</f>
        <v>1441200</v>
      </c>
      <c r="BQ88" s="11">
        <f>BP88+(BP88*(Kalkulator!$P$18/100))</f>
        <v>1441200</v>
      </c>
      <c r="BR88" s="11">
        <f>BQ88+(BQ88*(Kalkulator!$P$18/100))</f>
        <v>1441200</v>
      </c>
      <c r="BS88" s="11">
        <f>BR88+(BR88*(Kalkulator!$P$18/100))</f>
        <v>1441200</v>
      </c>
      <c r="BT88" s="11">
        <f>BS88+(BS88*(Kalkulator!$P$18/100))</f>
        <v>1441200</v>
      </c>
      <c r="BU88" s="11">
        <f>BT88+(BT88*(Kalkulator!$P$18/100))</f>
        <v>1441200</v>
      </c>
      <c r="BV88" s="11">
        <f>BU88+(BU88*(Kalkulator!$P$18/100))</f>
        <v>1441200</v>
      </c>
      <c r="BW88" s="11">
        <f>BV88+(BV88*(Kalkulator!$P$18/100))</f>
        <v>1441200</v>
      </c>
      <c r="BX88" s="11">
        <f>BW88+(BW88*(Kalkulator!$P$18/100))</f>
        <v>1441200</v>
      </c>
      <c r="BY88" s="11">
        <f>BX88+(BX88*(Kalkulator!$P$18/100))</f>
        <v>1441200</v>
      </c>
      <c r="BZ88" s="11">
        <f>BY88+(BY88*(Kalkulator!$P$18/100))</f>
        <v>1441200</v>
      </c>
      <c r="CA88" s="11">
        <f>BZ88+(BZ88*(Kalkulator!$P$18/100))</f>
        <v>1441200</v>
      </c>
      <c r="CB88" s="11">
        <f>CA88+(CA88*(Kalkulator!$P$18/100))</f>
        <v>1441200</v>
      </c>
      <c r="CC88" s="11">
        <f>CB88+(CB88*(Kalkulator!$P$18/100))</f>
        <v>1441200</v>
      </c>
      <c r="CD88" s="11">
        <f>CC88+(CC88*(Kalkulator!$P$18/100))</f>
        <v>1441200</v>
      </c>
      <c r="CE88" s="11">
        <f>CD88+(CD88*(Kalkulator!$P$18/100))</f>
        <v>1441200</v>
      </c>
      <c r="CF88" s="11">
        <f>CE88+(CE88*(Kalkulator!$P$18/100))</f>
        <v>1441200</v>
      </c>
      <c r="CG88" s="11">
        <f>CF88+(CF88*(Kalkulator!$P$18/100))</f>
        <v>1441200</v>
      </c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</row>
    <row r="89" spans="1:147">
      <c r="A89" s="7">
        <v>106</v>
      </c>
      <c r="B89" s="19" t="s">
        <v>6</v>
      </c>
      <c r="C89" s="19" t="s">
        <v>6</v>
      </c>
      <c r="D89" s="19" t="s">
        <v>6</v>
      </c>
      <c r="E89" s="19" t="s">
        <v>6</v>
      </c>
      <c r="F89" s="19" t="s">
        <v>6</v>
      </c>
      <c r="G89" s="19" t="s">
        <v>6</v>
      </c>
      <c r="H89" s="19" t="s">
        <v>6</v>
      </c>
      <c r="I89" s="19" t="s">
        <v>6</v>
      </c>
      <c r="J89" s="19" t="s">
        <v>6</v>
      </c>
      <c r="K89" s="19" t="s">
        <v>6</v>
      </c>
      <c r="L89" s="19" t="s">
        <v>6</v>
      </c>
      <c r="M89" s="19" t="s">
        <v>6</v>
      </c>
      <c r="N89" s="19" t="s">
        <v>6</v>
      </c>
      <c r="O89" s="19" t="s">
        <v>6</v>
      </c>
      <c r="P89" s="19" t="s">
        <v>6</v>
      </c>
      <c r="Q89" s="19" t="s">
        <v>6</v>
      </c>
      <c r="R89" s="19" t="s">
        <v>6</v>
      </c>
      <c r="S89" s="19" t="s">
        <v>6</v>
      </c>
      <c r="T89" s="19" t="s">
        <v>6</v>
      </c>
      <c r="U89" s="19" t="s">
        <v>6</v>
      </c>
      <c r="V89" s="19" t="s">
        <v>6</v>
      </c>
      <c r="W89" s="19" t="s">
        <v>6</v>
      </c>
      <c r="X89" s="19" t="s">
        <v>6</v>
      </c>
      <c r="Y89" s="19" t="s">
        <v>6</v>
      </c>
      <c r="Z89" s="19" t="s">
        <v>6</v>
      </c>
      <c r="AA89" s="19">
        <v>1464000</v>
      </c>
      <c r="AB89" s="11">
        <f>AA89+(AA89*(Kalkulator!$P$18/100))</f>
        <v>1464000</v>
      </c>
      <c r="AC89" s="11">
        <f>AB89+(AB89*(Kalkulator!$P$18/100))</f>
        <v>1464000</v>
      </c>
      <c r="AD89" s="11">
        <f>AC89+(AC89*(Kalkulator!$P$18/100))</f>
        <v>1464000</v>
      </c>
      <c r="AE89" s="11">
        <f>AD89+(AD89*(Kalkulator!$P$18/100))</f>
        <v>1464000</v>
      </c>
      <c r="AF89" s="11">
        <f>AE89+(AE89*(Kalkulator!$P$18/100))</f>
        <v>1464000</v>
      </c>
      <c r="AG89" s="11">
        <f>AF89+(AF89*(Kalkulator!$P$18/100))</f>
        <v>1464000</v>
      </c>
      <c r="AH89" s="11">
        <f>AG89+(AG89*(Kalkulator!$P$18/100))</f>
        <v>1464000</v>
      </c>
      <c r="AI89" s="11">
        <f>AH89+(AH89*(Kalkulator!$P$18/100))</f>
        <v>1464000</v>
      </c>
      <c r="AJ89" s="11">
        <f>AI89+(AI89*(Kalkulator!$P$18/100))</f>
        <v>1464000</v>
      </c>
      <c r="AK89" s="11">
        <f>AJ89+(AJ89*(Kalkulator!$P$18/100))</f>
        <v>1464000</v>
      </c>
      <c r="AL89" s="11">
        <f>AK89+(AK89*(Kalkulator!$P$18/100))</f>
        <v>1464000</v>
      </c>
      <c r="AM89" s="11">
        <f>AL89+(AL89*(Kalkulator!$P$18/100))</f>
        <v>1464000</v>
      </c>
      <c r="AN89" s="11">
        <f>AM89+(AM89*(Kalkulator!$P$18/100))</f>
        <v>1464000</v>
      </c>
      <c r="AO89" s="11">
        <f>AN89+(AN89*(Kalkulator!$P$18/100))</f>
        <v>1464000</v>
      </c>
      <c r="AP89" s="11">
        <f>AO89+(AO89*(Kalkulator!$P$18/100))</f>
        <v>1464000</v>
      </c>
      <c r="AQ89" s="11">
        <f>AP89+(AP89*(Kalkulator!$P$18/100))</f>
        <v>1464000</v>
      </c>
      <c r="AR89" s="11">
        <f>AQ89+(AQ89*(Kalkulator!$P$18/100))</f>
        <v>1464000</v>
      </c>
      <c r="AS89" s="11">
        <f>AR89+(AR89*(Kalkulator!$P$18/100))</f>
        <v>1464000</v>
      </c>
      <c r="AT89" s="11">
        <f>AS89+(AS89*(Kalkulator!$P$18/100))</f>
        <v>1464000</v>
      </c>
      <c r="AU89" s="11">
        <f>AT89+(AT89*(Kalkulator!$P$18/100))</f>
        <v>1464000</v>
      </c>
      <c r="AV89" s="11">
        <f>AU89+(AU89*(Kalkulator!$P$18/100))</f>
        <v>1464000</v>
      </c>
      <c r="AW89" s="11">
        <f>AV89+(AV89*(Kalkulator!$P$18/100))</f>
        <v>1464000</v>
      </c>
      <c r="AX89" s="11">
        <f>AW89+(AW89*(Kalkulator!$P$18/100))</f>
        <v>1464000</v>
      </c>
      <c r="AY89" s="11">
        <f>AX89+(AX89*(Kalkulator!$P$18/100))</f>
        <v>1464000</v>
      </c>
      <c r="AZ89" s="11">
        <f>AY89+(AY89*(Kalkulator!$P$18/100))</f>
        <v>1464000</v>
      </c>
      <c r="BA89" s="11">
        <f>AZ89+(AZ89*(Kalkulator!$P$18/100))</f>
        <v>1464000</v>
      </c>
      <c r="BB89" s="11">
        <f>BA89+(BA89*(Kalkulator!$P$18/100))</f>
        <v>1464000</v>
      </c>
      <c r="BC89" s="11">
        <f>BB89+(BB89*(Kalkulator!$P$18/100))</f>
        <v>1464000</v>
      </c>
      <c r="BD89" s="11">
        <f>BC89+(BC89*(Kalkulator!$P$18/100))</f>
        <v>1464000</v>
      </c>
      <c r="BE89" s="11">
        <f>BD89+(BD89*(Kalkulator!$P$18/100))</f>
        <v>1464000</v>
      </c>
      <c r="BF89" s="11">
        <f>BE89+(BE89*(Kalkulator!$P$18/100))</f>
        <v>1464000</v>
      </c>
      <c r="BG89" s="11">
        <f>BF89+(BF89*(Kalkulator!$P$18/100))</f>
        <v>1464000</v>
      </c>
      <c r="BH89" s="11">
        <f>BG89+(BG89*(Kalkulator!$P$18/100))</f>
        <v>1464000</v>
      </c>
      <c r="BI89" s="11">
        <f>BH89+(BH89*(Kalkulator!$P$18/100))</f>
        <v>1464000</v>
      </c>
      <c r="BJ89" s="11">
        <f>BI89+(BI89*(Kalkulator!$P$18/100))</f>
        <v>1464000</v>
      </c>
      <c r="BK89" s="11">
        <f>BJ89+(BJ89*(Kalkulator!$P$18/100))</f>
        <v>1464000</v>
      </c>
      <c r="BL89" s="11">
        <f>BK89+(BK89*(Kalkulator!$P$18/100))</f>
        <v>1464000</v>
      </c>
      <c r="BM89" s="11">
        <f>BL89+(BL89*(Kalkulator!$P$18/100))</f>
        <v>1464000</v>
      </c>
      <c r="BN89" s="11">
        <f>BM89+(BM89*(Kalkulator!$P$18/100))</f>
        <v>1464000</v>
      </c>
      <c r="BO89" s="11">
        <f>BN89+(BN89*(Kalkulator!$P$18/100))</f>
        <v>1464000</v>
      </c>
      <c r="BP89" s="11">
        <f>BO89+(BO89*(Kalkulator!$P$18/100))</f>
        <v>1464000</v>
      </c>
      <c r="BQ89" s="11">
        <f>BP89+(BP89*(Kalkulator!$P$18/100))</f>
        <v>1464000</v>
      </c>
      <c r="BR89" s="11">
        <f>BQ89+(BQ89*(Kalkulator!$P$18/100))</f>
        <v>1464000</v>
      </c>
      <c r="BS89" s="11">
        <f>BR89+(BR89*(Kalkulator!$P$18/100))</f>
        <v>1464000</v>
      </c>
      <c r="BT89" s="11">
        <f>BS89+(BS89*(Kalkulator!$P$18/100))</f>
        <v>1464000</v>
      </c>
      <c r="BU89" s="11">
        <f>BT89+(BT89*(Kalkulator!$P$18/100))</f>
        <v>1464000</v>
      </c>
      <c r="BV89" s="11">
        <f>BU89+(BU89*(Kalkulator!$P$18/100))</f>
        <v>1464000</v>
      </c>
      <c r="BW89" s="11">
        <f>BV89+(BV89*(Kalkulator!$P$18/100))</f>
        <v>1464000</v>
      </c>
      <c r="BX89" s="11">
        <f>BW89+(BW89*(Kalkulator!$P$18/100))</f>
        <v>1464000</v>
      </c>
      <c r="BY89" s="11">
        <f>BX89+(BX89*(Kalkulator!$P$18/100))</f>
        <v>1464000</v>
      </c>
      <c r="BZ89" s="11">
        <f>BY89+(BY89*(Kalkulator!$P$18/100))</f>
        <v>1464000</v>
      </c>
      <c r="CA89" s="11">
        <f>BZ89+(BZ89*(Kalkulator!$P$18/100))</f>
        <v>1464000</v>
      </c>
      <c r="CB89" s="11">
        <f>CA89+(CA89*(Kalkulator!$P$18/100))</f>
        <v>1464000</v>
      </c>
      <c r="CC89" s="11">
        <f>CB89+(CB89*(Kalkulator!$P$18/100))</f>
        <v>1464000</v>
      </c>
      <c r="CD89" s="11">
        <f>CC89+(CC89*(Kalkulator!$P$18/100))</f>
        <v>1464000</v>
      </c>
      <c r="CE89" s="11">
        <f>CD89+(CD89*(Kalkulator!$P$18/100))</f>
        <v>1464000</v>
      </c>
      <c r="CF89" s="11">
        <f>CE89+(CE89*(Kalkulator!$P$18/100))</f>
        <v>1464000</v>
      </c>
      <c r="CG89" s="11">
        <f>CF89+(CF89*(Kalkulator!$P$18/100))</f>
        <v>1464000</v>
      </c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</row>
    <row r="90" spans="1:147">
      <c r="A90" s="7">
        <v>107</v>
      </c>
      <c r="B90" s="19" t="s">
        <v>6</v>
      </c>
      <c r="C90" s="19" t="s">
        <v>6</v>
      </c>
      <c r="D90" s="19" t="s">
        <v>6</v>
      </c>
      <c r="E90" s="19" t="s">
        <v>6</v>
      </c>
      <c r="F90" s="19" t="s">
        <v>6</v>
      </c>
      <c r="G90" s="19" t="s">
        <v>6</v>
      </c>
      <c r="H90" s="19" t="s">
        <v>6</v>
      </c>
      <c r="I90" s="19" t="s">
        <v>6</v>
      </c>
      <c r="J90" s="19" t="s">
        <v>6</v>
      </c>
      <c r="K90" s="19" t="s">
        <v>6</v>
      </c>
      <c r="L90" s="19" t="s">
        <v>6</v>
      </c>
      <c r="M90" s="19" t="s">
        <v>6</v>
      </c>
      <c r="N90" s="19" t="s">
        <v>6</v>
      </c>
      <c r="O90" s="19" t="s">
        <v>6</v>
      </c>
      <c r="P90" s="19" t="s">
        <v>6</v>
      </c>
      <c r="Q90" s="19" t="s">
        <v>6</v>
      </c>
      <c r="R90" s="19" t="s">
        <v>6</v>
      </c>
      <c r="S90" s="19" t="s">
        <v>6</v>
      </c>
      <c r="T90" s="19" t="s">
        <v>6</v>
      </c>
      <c r="U90" s="19" t="s">
        <v>6</v>
      </c>
      <c r="V90" s="19" t="s">
        <v>6</v>
      </c>
      <c r="W90" s="19" t="s">
        <v>6</v>
      </c>
      <c r="X90" s="19" t="s">
        <v>6</v>
      </c>
      <c r="Y90" s="19" t="s">
        <v>6</v>
      </c>
      <c r="Z90" s="19" t="s">
        <v>6</v>
      </c>
      <c r="AA90" s="19">
        <v>1486800</v>
      </c>
      <c r="AB90" s="11">
        <f>AA90+(AA90*(Kalkulator!$P$18/100))</f>
        <v>1486800</v>
      </c>
      <c r="AC90" s="11">
        <f>AB90+(AB90*(Kalkulator!$P$18/100))</f>
        <v>1486800</v>
      </c>
      <c r="AD90" s="11">
        <f>AC90+(AC90*(Kalkulator!$P$18/100))</f>
        <v>1486800</v>
      </c>
      <c r="AE90" s="11">
        <f>AD90+(AD90*(Kalkulator!$P$18/100))</f>
        <v>1486800</v>
      </c>
      <c r="AF90" s="11">
        <f>AE90+(AE90*(Kalkulator!$P$18/100))</f>
        <v>1486800</v>
      </c>
      <c r="AG90" s="11">
        <f>AF90+(AF90*(Kalkulator!$P$18/100))</f>
        <v>1486800</v>
      </c>
      <c r="AH90" s="11">
        <f>AG90+(AG90*(Kalkulator!$P$18/100))</f>
        <v>1486800</v>
      </c>
      <c r="AI90" s="11">
        <f>AH90+(AH90*(Kalkulator!$P$18/100))</f>
        <v>1486800</v>
      </c>
      <c r="AJ90" s="11">
        <f>AI90+(AI90*(Kalkulator!$P$18/100))</f>
        <v>1486800</v>
      </c>
      <c r="AK90" s="11">
        <f>AJ90+(AJ90*(Kalkulator!$P$18/100))</f>
        <v>1486800</v>
      </c>
      <c r="AL90" s="11">
        <f>AK90+(AK90*(Kalkulator!$P$18/100))</f>
        <v>1486800</v>
      </c>
      <c r="AM90" s="11">
        <f>AL90+(AL90*(Kalkulator!$P$18/100))</f>
        <v>1486800</v>
      </c>
      <c r="AN90" s="11">
        <f>AM90+(AM90*(Kalkulator!$P$18/100))</f>
        <v>1486800</v>
      </c>
      <c r="AO90" s="11">
        <f>AN90+(AN90*(Kalkulator!$P$18/100))</f>
        <v>1486800</v>
      </c>
      <c r="AP90" s="11">
        <f>AO90+(AO90*(Kalkulator!$P$18/100))</f>
        <v>1486800</v>
      </c>
      <c r="AQ90" s="11">
        <f>AP90+(AP90*(Kalkulator!$P$18/100))</f>
        <v>1486800</v>
      </c>
      <c r="AR90" s="11">
        <f>AQ90+(AQ90*(Kalkulator!$P$18/100))</f>
        <v>1486800</v>
      </c>
      <c r="AS90" s="11">
        <f>AR90+(AR90*(Kalkulator!$P$18/100))</f>
        <v>1486800</v>
      </c>
      <c r="AT90" s="11">
        <f>AS90+(AS90*(Kalkulator!$P$18/100))</f>
        <v>1486800</v>
      </c>
      <c r="AU90" s="11">
        <f>AT90+(AT90*(Kalkulator!$P$18/100))</f>
        <v>1486800</v>
      </c>
      <c r="AV90" s="11">
        <f>AU90+(AU90*(Kalkulator!$P$18/100))</f>
        <v>1486800</v>
      </c>
      <c r="AW90" s="11">
        <f>AV90+(AV90*(Kalkulator!$P$18/100))</f>
        <v>1486800</v>
      </c>
      <c r="AX90" s="11">
        <f>AW90+(AW90*(Kalkulator!$P$18/100))</f>
        <v>1486800</v>
      </c>
      <c r="AY90" s="11">
        <f>AX90+(AX90*(Kalkulator!$P$18/100))</f>
        <v>1486800</v>
      </c>
      <c r="AZ90" s="11">
        <f>AY90+(AY90*(Kalkulator!$P$18/100))</f>
        <v>1486800</v>
      </c>
      <c r="BA90" s="11">
        <f>AZ90+(AZ90*(Kalkulator!$P$18/100))</f>
        <v>1486800</v>
      </c>
      <c r="BB90" s="11">
        <f>BA90+(BA90*(Kalkulator!$P$18/100))</f>
        <v>1486800</v>
      </c>
      <c r="BC90" s="11">
        <f>BB90+(BB90*(Kalkulator!$P$18/100))</f>
        <v>1486800</v>
      </c>
      <c r="BD90" s="11">
        <f>BC90+(BC90*(Kalkulator!$P$18/100))</f>
        <v>1486800</v>
      </c>
      <c r="BE90" s="11">
        <f>BD90+(BD90*(Kalkulator!$P$18/100))</f>
        <v>1486800</v>
      </c>
      <c r="BF90" s="11">
        <f>BE90+(BE90*(Kalkulator!$P$18/100))</f>
        <v>1486800</v>
      </c>
      <c r="BG90" s="11">
        <f>BF90+(BF90*(Kalkulator!$P$18/100))</f>
        <v>1486800</v>
      </c>
      <c r="BH90" s="11">
        <f>BG90+(BG90*(Kalkulator!$P$18/100))</f>
        <v>1486800</v>
      </c>
      <c r="BI90" s="11">
        <f>BH90+(BH90*(Kalkulator!$P$18/100))</f>
        <v>1486800</v>
      </c>
      <c r="BJ90" s="11">
        <f>BI90+(BI90*(Kalkulator!$P$18/100))</f>
        <v>1486800</v>
      </c>
      <c r="BK90" s="11">
        <f>BJ90+(BJ90*(Kalkulator!$P$18/100))</f>
        <v>1486800</v>
      </c>
      <c r="BL90" s="11">
        <f>BK90+(BK90*(Kalkulator!$P$18/100))</f>
        <v>1486800</v>
      </c>
      <c r="BM90" s="11">
        <f>BL90+(BL90*(Kalkulator!$P$18/100))</f>
        <v>1486800</v>
      </c>
      <c r="BN90" s="11">
        <f>BM90+(BM90*(Kalkulator!$P$18/100))</f>
        <v>1486800</v>
      </c>
      <c r="BO90" s="11">
        <f>BN90+(BN90*(Kalkulator!$P$18/100))</f>
        <v>1486800</v>
      </c>
      <c r="BP90" s="11">
        <f>BO90+(BO90*(Kalkulator!$P$18/100))</f>
        <v>1486800</v>
      </c>
      <c r="BQ90" s="11">
        <f>BP90+(BP90*(Kalkulator!$P$18/100))</f>
        <v>1486800</v>
      </c>
      <c r="BR90" s="11">
        <f>BQ90+(BQ90*(Kalkulator!$P$18/100))</f>
        <v>1486800</v>
      </c>
      <c r="BS90" s="11">
        <f>BR90+(BR90*(Kalkulator!$P$18/100))</f>
        <v>1486800</v>
      </c>
      <c r="BT90" s="11">
        <f>BS90+(BS90*(Kalkulator!$P$18/100))</f>
        <v>1486800</v>
      </c>
      <c r="BU90" s="11">
        <f>BT90+(BT90*(Kalkulator!$P$18/100))</f>
        <v>1486800</v>
      </c>
      <c r="BV90" s="11">
        <f>BU90+(BU90*(Kalkulator!$P$18/100))</f>
        <v>1486800</v>
      </c>
      <c r="BW90" s="11">
        <f>BV90+(BV90*(Kalkulator!$P$18/100))</f>
        <v>1486800</v>
      </c>
      <c r="BX90" s="11">
        <f>BW90+(BW90*(Kalkulator!$P$18/100))</f>
        <v>1486800</v>
      </c>
      <c r="BY90" s="11">
        <f>BX90+(BX90*(Kalkulator!$P$18/100))</f>
        <v>1486800</v>
      </c>
      <c r="BZ90" s="11">
        <f>BY90+(BY90*(Kalkulator!$P$18/100))</f>
        <v>1486800</v>
      </c>
      <c r="CA90" s="11">
        <f>BZ90+(BZ90*(Kalkulator!$P$18/100))</f>
        <v>1486800</v>
      </c>
      <c r="CB90" s="11">
        <f>CA90+(CA90*(Kalkulator!$P$18/100))</f>
        <v>1486800</v>
      </c>
      <c r="CC90" s="11">
        <f>CB90+(CB90*(Kalkulator!$P$18/100))</f>
        <v>1486800</v>
      </c>
      <c r="CD90" s="11">
        <f>CC90+(CC90*(Kalkulator!$P$18/100))</f>
        <v>1486800</v>
      </c>
      <c r="CE90" s="11">
        <f>CD90+(CD90*(Kalkulator!$P$18/100))</f>
        <v>1486800</v>
      </c>
      <c r="CF90" s="11">
        <f>CE90+(CE90*(Kalkulator!$P$18/100))</f>
        <v>1486800</v>
      </c>
      <c r="CG90" s="11">
        <f>CF90+(CF90*(Kalkulator!$P$18/100))</f>
        <v>1486800</v>
      </c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</row>
    <row r="91" spans="1:147">
      <c r="A91" s="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</row>
    <row r="92" spans="1:147">
      <c r="A92" s="8"/>
      <c r="B92" s="8">
        <v>1997</v>
      </c>
      <c r="C92" s="8">
        <v>1998</v>
      </c>
      <c r="D92" s="8">
        <v>1999</v>
      </c>
      <c r="E92" s="8">
        <v>2000</v>
      </c>
      <c r="F92" s="8">
        <v>2001</v>
      </c>
      <c r="G92" s="8">
        <v>2002</v>
      </c>
      <c r="H92" s="8">
        <v>2003</v>
      </c>
      <c r="I92" s="8">
        <v>2004</v>
      </c>
      <c r="J92" s="8">
        <v>2005</v>
      </c>
      <c r="K92" s="8">
        <v>2006</v>
      </c>
      <c r="L92" s="8">
        <v>2007</v>
      </c>
      <c r="M92" s="8">
        <v>2008</v>
      </c>
      <c r="N92" s="8">
        <v>2009</v>
      </c>
      <c r="O92" s="8">
        <v>2010</v>
      </c>
      <c r="P92" s="8">
        <v>2011</v>
      </c>
      <c r="Q92" s="8">
        <v>2012</v>
      </c>
      <c r="R92" s="8">
        <v>2013</v>
      </c>
      <c r="S92" s="8">
        <v>2014</v>
      </c>
      <c r="T92" s="8">
        <v>2015</v>
      </c>
      <c r="U92" s="8">
        <v>2016</v>
      </c>
      <c r="V92" s="8">
        <v>2017</v>
      </c>
      <c r="W92" s="8">
        <v>2018</v>
      </c>
      <c r="X92" s="8">
        <v>2019</v>
      </c>
      <c r="Y92" s="8">
        <v>2020</v>
      </c>
      <c r="Z92" s="8">
        <v>2021</v>
      </c>
      <c r="AA92" s="8">
        <v>2022</v>
      </c>
      <c r="AB92" s="8">
        <v>2023</v>
      </c>
      <c r="AC92" s="8">
        <v>2024</v>
      </c>
      <c r="AD92" s="8">
        <v>2025</v>
      </c>
      <c r="AE92" s="8">
        <v>2026</v>
      </c>
      <c r="AF92" s="8">
        <v>2027</v>
      </c>
      <c r="AG92" s="8">
        <v>2028</v>
      </c>
      <c r="AH92" s="8">
        <v>2029</v>
      </c>
      <c r="AI92" s="8">
        <v>2030</v>
      </c>
      <c r="AJ92" s="8">
        <v>2031</v>
      </c>
      <c r="AK92" s="8">
        <v>2032</v>
      </c>
      <c r="AL92" s="8">
        <v>2033</v>
      </c>
      <c r="AM92" s="8">
        <v>2034</v>
      </c>
      <c r="AN92" s="8">
        <v>2035</v>
      </c>
      <c r="AO92" s="8">
        <v>2036</v>
      </c>
      <c r="AP92" s="8">
        <v>2037</v>
      </c>
      <c r="AQ92" s="8">
        <v>2038</v>
      </c>
      <c r="AR92" s="8">
        <v>2039</v>
      </c>
      <c r="AS92" s="8">
        <v>2040</v>
      </c>
      <c r="AT92" s="8">
        <v>2041</v>
      </c>
      <c r="AU92" s="8">
        <v>2042</v>
      </c>
      <c r="AV92" s="8">
        <v>2043</v>
      </c>
      <c r="AW92" s="8">
        <v>2044</v>
      </c>
      <c r="AX92" s="8">
        <v>2045</v>
      </c>
      <c r="AY92" s="8">
        <v>2046</v>
      </c>
      <c r="AZ92" s="8">
        <v>2047</v>
      </c>
      <c r="BA92" s="8">
        <v>2048</v>
      </c>
      <c r="BB92" s="8">
        <v>2049</v>
      </c>
      <c r="BC92" s="8">
        <v>2050</v>
      </c>
      <c r="BD92" s="8">
        <v>2051</v>
      </c>
      <c r="BE92" s="8">
        <v>2052</v>
      </c>
      <c r="BF92" s="8">
        <v>2053</v>
      </c>
      <c r="BG92" s="8">
        <v>2054</v>
      </c>
      <c r="BH92" s="8">
        <v>2055</v>
      </c>
      <c r="BI92" s="8">
        <v>2056</v>
      </c>
      <c r="BJ92" s="8">
        <v>2057</v>
      </c>
      <c r="BK92" s="8">
        <v>2058</v>
      </c>
      <c r="BL92" s="8">
        <v>2059</v>
      </c>
      <c r="BM92" s="8">
        <v>2060</v>
      </c>
      <c r="BN92" s="8">
        <v>2061</v>
      </c>
      <c r="BO92" s="8">
        <v>2062</v>
      </c>
      <c r="BP92" s="8">
        <v>2063</v>
      </c>
      <c r="BQ92" s="8">
        <v>2064</v>
      </c>
      <c r="BR92" s="8">
        <v>2065</v>
      </c>
      <c r="BS92" s="8">
        <v>2066</v>
      </c>
      <c r="BT92" s="8">
        <v>2067</v>
      </c>
      <c r="BU92" s="8">
        <v>2068</v>
      </c>
      <c r="BV92" s="8">
        <v>2069</v>
      </c>
      <c r="BW92" s="8">
        <v>2070</v>
      </c>
      <c r="BX92" s="8">
        <v>2071</v>
      </c>
      <c r="BY92" s="8">
        <v>2072</v>
      </c>
      <c r="BZ92" s="8">
        <v>2073</v>
      </c>
      <c r="CA92" s="8">
        <v>2074</v>
      </c>
      <c r="CB92" s="8">
        <v>2075</v>
      </c>
      <c r="CC92" s="8">
        <v>2076</v>
      </c>
      <c r="CD92" s="8">
        <v>2077</v>
      </c>
      <c r="CE92" s="8">
        <v>2078</v>
      </c>
      <c r="CF92" s="8">
        <v>2079</v>
      </c>
      <c r="CG92" s="8">
        <v>2080</v>
      </c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</row>
    <row r="93" spans="1:147">
      <c r="A93" s="8" t="s">
        <v>21</v>
      </c>
      <c r="B93" s="13">
        <f>IFERROR(LOOKUP(#REF!,Lønnstabeller!B1:'Lønnstabeller'!$CG$90,Lønnstabeller!$A$1:'Lønnstabeller'!$A$90),0)</f>
        <v>0</v>
      </c>
      <c r="C93" s="13">
        <f>IFERROR(LOOKUP(#REF!,Lønnstabeller!C1:'Lønnstabeller'!$CG$90,Lønnstabeller!$A$1:'Lønnstabeller'!$A$90),0)</f>
        <v>0</v>
      </c>
      <c r="D93" s="13">
        <f>IFERROR(LOOKUP(#REF!,Lønnstabeller!D1:'Lønnstabeller'!$CG$90,Lønnstabeller!$A$1:'Lønnstabeller'!$A$90),0)</f>
        <v>0</v>
      </c>
      <c r="E93" s="13">
        <f>IFERROR(LOOKUP(#REF!,Lønnstabeller!E1:'Lønnstabeller'!$CG$90,Lønnstabeller!$A$1:'Lønnstabeller'!$A$90),0)</f>
        <v>0</v>
      </c>
      <c r="F93" s="13">
        <f>IFERROR(LOOKUP(#REF!,Lønnstabeller!F1:'Lønnstabeller'!$CG$90,Lønnstabeller!$A$1:'Lønnstabeller'!$A$90),0)</f>
        <v>0</v>
      </c>
      <c r="G93" s="13">
        <f>IFERROR(LOOKUP(#REF!,Lønnstabeller!G1:'Lønnstabeller'!$CG$90,Lønnstabeller!$A$1:'Lønnstabeller'!$A$90),0)</f>
        <v>0</v>
      </c>
      <c r="H93" s="13">
        <f>IFERROR(LOOKUP(#REF!,Lønnstabeller!H1:'Lønnstabeller'!$CG$90,Lønnstabeller!$A$1:'Lønnstabeller'!$A$90),0)</f>
        <v>0</v>
      </c>
      <c r="I93" s="13">
        <f>IFERROR(LOOKUP(#REF!,Lønnstabeller!I1:'Lønnstabeller'!$CG$90,Lønnstabeller!$A$1:'Lønnstabeller'!$A$90),0)</f>
        <v>0</v>
      </c>
      <c r="J93" s="13">
        <f>IFERROR(LOOKUP(#REF!,Lønnstabeller!J1:'Lønnstabeller'!$CG$90,Lønnstabeller!$A$1:'Lønnstabeller'!$A$90),0)</f>
        <v>0</v>
      </c>
      <c r="K93" s="13">
        <f>IFERROR(LOOKUP(#REF!,Lønnstabeller!K1:'Lønnstabeller'!$CG$90,Lønnstabeller!$A$1:'Lønnstabeller'!$A$90),0)</f>
        <v>0</v>
      </c>
      <c r="L93" s="13">
        <f>IFERROR(LOOKUP(#REF!,Lønnstabeller!L1:'Lønnstabeller'!$CG$90,Lønnstabeller!$A$1:'Lønnstabeller'!$A$90),0)</f>
        <v>0</v>
      </c>
      <c r="M93" s="13">
        <f>IFERROR(LOOKUP(#REF!,Lønnstabeller!M1:'Lønnstabeller'!$CG$90,Lønnstabeller!$A$1:'Lønnstabeller'!$A$90),0)</f>
        <v>0</v>
      </c>
      <c r="N93" s="13">
        <f>IFERROR(LOOKUP(#REF!,Lønnstabeller!N1:'Lønnstabeller'!$CG$90,Lønnstabeller!$A$1:'Lønnstabeller'!$A$90),0)</f>
        <v>0</v>
      </c>
      <c r="O93" s="13">
        <f>IFERROR(LOOKUP(#REF!,Lønnstabeller!O1:'Lønnstabeller'!$CG$90,Lønnstabeller!$A$1:'Lønnstabeller'!$A$90),0)</f>
        <v>0</v>
      </c>
      <c r="P93" s="13">
        <f>IFERROR(LOOKUP(#REF!,Lønnstabeller!P1:'Lønnstabeller'!$CG$90,Lønnstabeller!$A$1:'Lønnstabeller'!$A$90),0)</f>
        <v>0</v>
      </c>
      <c r="Q93" s="13">
        <f>IFERROR(LOOKUP(#REF!,Lønnstabeller!Q1:'Lønnstabeller'!$CG$90,Lønnstabeller!$A$1:'Lønnstabeller'!$A$90),0)</f>
        <v>0</v>
      </c>
      <c r="R93" s="13">
        <f>IFERROR(LOOKUP(#REF!,Lønnstabeller!R1:'Lønnstabeller'!$CG$90,Lønnstabeller!$A$1:'Lønnstabeller'!$A$90),0)</f>
        <v>0</v>
      </c>
      <c r="S93" s="13">
        <f>IFERROR(LOOKUP(#REF!,Lønnstabeller!S1:'Lønnstabeller'!$CG$90,Lønnstabeller!$A$1:'Lønnstabeller'!$A$90),0)</f>
        <v>0</v>
      </c>
      <c r="T93" s="13">
        <f>IFERROR(LOOKUP(#REF!,Lønnstabeller!T1:'Lønnstabeller'!$CG$90,Lønnstabeller!$A$1:'Lønnstabeller'!$A$90),0)</f>
        <v>0</v>
      </c>
      <c r="U93" s="13">
        <f>IFERROR(LOOKUP(#REF!,Lønnstabeller!U1:'Lønnstabeller'!$CG$90,Lønnstabeller!$A$1:'Lønnstabeller'!$A$90),0)</f>
        <v>0</v>
      </c>
      <c r="V93" s="13">
        <f>IFERROR(LOOKUP(#REF!,Lønnstabeller!V1:'Lønnstabeller'!$CG$90,Lønnstabeller!$A$1:'Lønnstabeller'!$A$90),0)</f>
        <v>0</v>
      </c>
      <c r="W93" s="13">
        <f>IFERROR(LOOKUP(#REF!,Lønnstabeller!W1:'Lønnstabeller'!$CG$90,Lønnstabeller!$A$1:'Lønnstabeller'!$A$90),0)</f>
        <v>0</v>
      </c>
      <c r="X93" s="13">
        <f>IFERROR(LOOKUP(#REF!,Lønnstabeller!X1:'Lønnstabeller'!$CG$90,Lønnstabeller!$A$1:'Lønnstabeller'!$A$90),0)</f>
        <v>0</v>
      </c>
      <c r="Y93" s="13">
        <f>IFERROR(LOOKUP(#REF!,Lønnstabeller!Y1:'Lønnstabeller'!$CG$90,Lønnstabeller!$A$1:'Lønnstabeller'!$A$90),0)</f>
        <v>0</v>
      </c>
      <c r="Z93" s="13">
        <f>IFERROR(LOOKUP(#REF!,Lønnstabeller!Z1:'Lønnstabeller'!$CG$90,Lønnstabeller!$A$1:'Lønnstabeller'!$A$90),0)</f>
        <v>0</v>
      </c>
      <c r="AA93" s="13">
        <f>IFERROR(LOOKUP(#REF!,Lønnstabeller!AA1:'Lønnstabeller'!$CG$90,Lønnstabeller!$A$1:'Lønnstabeller'!$A$90),0)</f>
        <v>0</v>
      </c>
      <c r="AB93" s="13">
        <f>IFERROR(LOOKUP(#REF!,Lønnstabeller!AB1:'Lønnstabeller'!$CG$90,Lønnstabeller!$A$1:'Lønnstabeller'!$A$90),0)</f>
        <v>0</v>
      </c>
      <c r="AC93" s="13">
        <f>IFERROR(LOOKUP(#REF!,Lønnstabeller!AC1:'Lønnstabeller'!$CG$90,Lønnstabeller!$A$1:'Lønnstabeller'!$A$90),0)</f>
        <v>0</v>
      </c>
      <c r="AD93" s="13">
        <f>IFERROR(LOOKUP(#REF!,Lønnstabeller!AD1:'Lønnstabeller'!$CG$90,Lønnstabeller!$A$1:'Lønnstabeller'!$A$90),0)</f>
        <v>0</v>
      </c>
      <c r="AE93" s="13">
        <f>IFERROR(LOOKUP(#REF!,Lønnstabeller!AE1:'Lønnstabeller'!$CG$90,Lønnstabeller!$A$1:'Lønnstabeller'!$A$90),0)</f>
        <v>0</v>
      </c>
      <c r="AF93" s="13">
        <f>IFERROR(LOOKUP(#REF!,Lønnstabeller!AF1:'Lønnstabeller'!$CG$90,Lønnstabeller!$A$1:'Lønnstabeller'!$A$90),0)</f>
        <v>0</v>
      </c>
      <c r="AG93" s="13">
        <f>IFERROR(LOOKUP(#REF!,Lønnstabeller!AG1:'Lønnstabeller'!$CG$90,Lønnstabeller!$A$1:'Lønnstabeller'!$A$90),0)</f>
        <v>0</v>
      </c>
      <c r="AH93" s="13">
        <f>IFERROR(LOOKUP(#REF!,Lønnstabeller!AH1:'Lønnstabeller'!$CG$90,Lønnstabeller!$A$1:'Lønnstabeller'!$A$90),0)</f>
        <v>0</v>
      </c>
      <c r="AI93" s="13">
        <f>IFERROR(LOOKUP(#REF!,Lønnstabeller!AI1:'Lønnstabeller'!$CG$90,Lønnstabeller!$A$1:'Lønnstabeller'!$A$90),0)</f>
        <v>0</v>
      </c>
      <c r="AJ93" s="13">
        <f>IFERROR(LOOKUP(#REF!,Lønnstabeller!AJ1:'Lønnstabeller'!$CG$90,Lønnstabeller!$A$1:'Lønnstabeller'!$A$90),0)</f>
        <v>0</v>
      </c>
      <c r="AK93" s="13">
        <f>IFERROR(LOOKUP(#REF!,Lønnstabeller!AK1:'Lønnstabeller'!$CG$90,Lønnstabeller!$A$1:'Lønnstabeller'!$A$90),0)</f>
        <v>0</v>
      </c>
      <c r="AL93" s="13">
        <f>IFERROR(LOOKUP(#REF!,Lønnstabeller!AL1:'Lønnstabeller'!$CG$90,Lønnstabeller!$A$1:'Lønnstabeller'!$A$90),0)</f>
        <v>0</v>
      </c>
      <c r="AM93" s="13">
        <f>IFERROR(LOOKUP(#REF!,Lønnstabeller!AM1:'Lønnstabeller'!$CG$90,Lønnstabeller!$A$1:'Lønnstabeller'!$A$90),0)</f>
        <v>0</v>
      </c>
      <c r="AN93" s="13">
        <f>IFERROR(LOOKUP(#REF!,Lønnstabeller!AN1:'Lønnstabeller'!$CG$90,Lønnstabeller!$A$1:'Lønnstabeller'!$A$90),0)</f>
        <v>0</v>
      </c>
      <c r="AO93" s="13">
        <f>IFERROR(LOOKUP(#REF!,Lønnstabeller!AO1:'Lønnstabeller'!$CG$90,Lønnstabeller!$A$1:'Lønnstabeller'!$A$90),0)</f>
        <v>0</v>
      </c>
      <c r="AP93" s="13">
        <f>IFERROR(LOOKUP(#REF!,Lønnstabeller!AP1:'Lønnstabeller'!$CG$90,Lønnstabeller!$A$1:'Lønnstabeller'!$A$90),0)</f>
        <v>0</v>
      </c>
      <c r="AQ93" s="13">
        <f>IFERROR(LOOKUP(#REF!,Lønnstabeller!AQ1:'Lønnstabeller'!$CG$90,Lønnstabeller!$A$1:'Lønnstabeller'!$A$90),0)</f>
        <v>0</v>
      </c>
      <c r="AR93" s="13">
        <f>IFERROR(LOOKUP(#REF!,Lønnstabeller!AR1:'Lønnstabeller'!$CG$90,Lønnstabeller!$A$1:'Lønnstabeller'!$A$90),0)</f>
        <v>0</v>
      </c>
      <c r="AS93" s="13">
        <f>IFERROR(LOOKUP(#REF!,Lønnstabeller!AS1:'Lønnstabeller'!$CG$90,Lønnstabeller!$A$1:'Lønnstabeller'!$A$90),0)</f>
        <v>0</v>
      </c>
      <c r="AT93" s="13">
        <f>IFERROR(LOOKUP(#REF!,Lønnstabeller!AT1:'Lønnstabeller'!$CG$90,Lønnstabeller!$A$1:'Lønnstabeller'!$A$90),0)</f>
        <v>0</v>
      </c>
      <c r="AU93" s="13">
        <f>IFERROR(LOOKUP(#REF!,Lønnstabeller!AU1:'Lønnstabeller'!$CG$90,Lønnstabeller!$A$1:'Lønnstabeller'!$A$90),0)</f>
        <v>0</v>
      </c>
      <c r="AV93" s="13">
        <f>IFERROR(LOOKUP(#REF!,Lønnstabeller!AV1:'Lønnstabeller'!$CG$90,Lønnstabeller!$A$1:'Lønnstabeller'!$A$90),0)</f>
        <v>0</v>
      </c>
      <c r="AW93" s="13">
        <f>IFERROR(LOOKUP(#REF!,Lønnstabeller!AW1:'Lønnstabeller'!$CG$90,Lønnstabeller!$A$1:'Lønnstabeller'!$A$90),0)</f>
        <v>0</v>
      </c>
      <c r="AX93" s="13">
        <f>IFERROR(LOOKUP(#REF!,Lønnstabeller!AX1:'Lønnstabeller'!$CG$90,Lønnstabeller!$A$1:'Lønnstabeller'!$A$90),0)</f>
        <v>0</v>
      </c>
      <c r="AY93" s="13">
        <f>IFERROR(LOOKUP(#REF!,Lønnstabeller!AY1:'Lønnstabeller'!$CG$90,Lønnstabeller!$A$1:'Lønnstabeller'!$A$90),0)</f>
        <v>0</v>
      </c>
      <c r="AZ93" s="13">
        <f>IFERROR(LOOKUP(#REF!,Lønnstabeller!AZ1:'Lønnstabeller'!$CG$90,Lønnstabeller!$A$1:'Lønnstabeller'!$A$90),0)</f>
        <v>0</v>
      </c>
      <c r="BA93" s="13">
        <f>IFERROR(LOOKUP(#REF!,Lønnstabeller!BA1:'Lønnstabeller'!$CG$90,Lønnstabeller!$A$1:'Lønnstabeller'!$A$90),0)</f>
        <v>0</v>
      </c>
      <c r="BB93" s="13">
        <f>IFERROR(LOOKUP(#REF!,Lønnstabeller!BB1:'Lønnstabeller'!$CG$90,Lønnstabeller!$A$1:'Lønnstabeller'!$A$90),0)</f>
        <v>0</v>
      </c>
      <c r="BC93" s="13">
        <f>IFERROR(LOOKUP(#REF!,Lønnstabeller!BC1:'Lønnstabeller'!$CG$90,Lønnstabeller!$A$1:'Lønnstabeller'!$A$90),0)</f>
        <v>0</v>
      </c>
      <c r="BD93" s="13">
        <f>IFERROR(LOOKUP(#REF!,Lønnstabeller!BD1:'Lønnstabeller'!$CG$90,Lønnstabeller!$A$1:'Lønnstabeller'!$A$90),0)</f>
        <v>0</v>
      </c>
      <c r="BE93" s="13">
        <f>IFERROR(LOOKUP(#REF!,Lønnstabeller!BE1:'Lønnstabeller'!$CG$90,Lønnstabeller!$A$1:'Lønnstabeller'!$A$90),0)</f>
        <v>0</v>
      </c>
      <c r="BF93" s="13">
        <f>IFERROR(LOOKUP(#REF!,Lønnstabeller!BF1:'Lønnstabeller'!$CG$90,Lønnstabeller!$A$1:'Lønnstabeller'!$A$90),0)</f>
        <v>0</v>
      </c>
      <c r="BG93" s="13">
        <f>IFERROR(LOOKUP(#REF!,Lønnstabeller!BG1:'Lønnstabeller'!$CG$90,Lønnstabeller!$A$1:'Lønnstabeller'!$A$90),0)</f>
        <v>0</v>
      </c>
      <c r="BH93" s="13">
        <f>IFERROR(LOOKUP(#REF!,Lønnstabeller!BH1:'Lønnstabeller'!$CG$90,Lønnstabeller!$A$1:'Lønnstabeller'!$A$90),0)</f>
        <v>0</v>
      </c>
      <c r="BI93" s="13">
        <f>IFERROR(LOOKUP(#REF!,Lønnstabeller!BI1:'Lønnstabeller'!$CG$90,Lønnstabeller!$A$1:'Lønnstabeller'!$A$90),0)</f>
        <v>0</v>
      </c>
      <c r="BJ93" s="13">
        <f>IFERROR(LOOKUP(#REF!,Lønnstabeller!BJ1:'Lønnstabeller'!$CG$90,Lønnstabeller!$A$1:'Lønnstabeller'!$A$90),0)</f>
        <v>0</v>
      </c>
      <c r="BK93" s="13">
        <f>IFERROR(LOOKUP(#REF!,Lønnstabeller!BK1:'Lønnstabeller'!$CG$90,Lønnstabeller!$A$1:'Lønnstabeller'!$A$90),0)</f>
        <v>0</v>
      </c>
      <c r="BL93" s="13">
        <f>IFERROR(LOOKUP(#REF!,Lønnstabeller!BL1:'Lønnstabeller'!$CG$90,Lønnstabeller!$A$1:'Lønnstabeller'!$A$90),0)</f>
        <v>0</v>
      </c>
      <c r="BM93" s="13">
        <f>IFERROR(LOOKUP(#REF!,Lønnstabeller!BM1:'Lønnstabeller'!$CG$90,Lønnstabeller!$A$1:'Lønnstabeller'!$A$90),0)</f>
        <v>0</v>
      </c>
      <c r="BN93" s="13">
        <f>IFERROR(LOOKUP(#REF!,Lønnstabeller!BN1:'Lønnstabeller'!$CG$90,Lønnstabeller!$A$1:'Lønnstabeller'!$A$90),0)</f>
        <v>0</v>
      </c>
      <c r="BO93" s="13">
        <f>IFERROR(LOOKUP(#REF!,Lønnstabeller!BO1:'Lønnstabeller'!$CG$90,Lønnstabeller!$A$1:'Lønnstabeller'!$A$90),0)</f>
        <v>0</v>
      </c>
      <c r="BP93" s="13">
        <f>IFERROR(LOOKUP(#REF!,Lønnstabeller!BP1:'Lønnstabeller'!$CG$90,Lønnstabeller!$A$1:'Lønnstabeller'!$A$90),0)</f>
        <v>0</v>
      </c>
      <c r="BQ93" s="13">
        <f>IFERROR(LOOKUP(#REF!,Lønnstabeller!BQ1:'Lønnstabeller'!$CG$90,Lønnstabeller!$A$1:'Lønnstabeller'!$A$90),0)</f>
        <v>0</v>
      </c>
      <c r="BR93" s="13">
        <f>IFERROR(LOOKUP(#REF!,Lønnstabeller!BR1:'Lønnstabeller'!$CG$90,Lønnstabeller!$A$1:'Lønnstabeller'!$A$90),0)</f>
        <v>0</v>
      </c>
      <c r="BS93" s="13">
        <f>IFERROR(LOOKUP(#REF!,Lønnstabeller!BS1:'Lønnstabeller'!$CG$90,Lønnstabeller!$A$1:'Lønnstabeller'!$A$90),0)</f>
        <v>0</v>
      </c>
      <c r="BT93" s="13">
        <f>IFERROR(LOOKUP(#REF!,Lønnstabeller!BT1:'Lønnstabeller'!$CG$90,Lønnstabeller!$A$1:'Lønnstabeller'!$A$90),0)</f>
        <v>0</v>
      </c>
      <c r="BU93" s="13">
        <f>IFERROR(LOOKUP(#REF!,Lønnstabeller!BU1:'Lønnstabeller'!$CG$90,Lønnstabeller!$A$1:'Lønnstabeller'!$A$90),0)</f>
        <v>0</v>
      </c>
      <c r="BV93" s="13">
        <f>IFERROR(LOOKUP(#REF!,Lønnstabeller!BV1:'Lønnstabeller'!$CG$90,Lønnstabeller!$A$1:'Lønnstabeller'!$A$90),0)</f>
        <v>0</v>
      </c>
      <c r="BW93" s="13">
        <f>IFERROR(LOOKUP(#REF!,Lønnstabeller!BW1:'Lønnstabeller'!$CG$90,Lønnstabeller!$A$1:'Lønnstabeller'!$A$90),0)</f>
        <v>0</v>
      </c>
      <c r="BX93" s="13">
        <f>IFERROR(LOOKUP(#REF!,Lønnstabeller!BX1:'Lønnstabeller'!$CG$90,Lønnstabeller!$A$1:'Lønnstabeller'!$A$90),0)</f>
        <v>0</v>
      </c>
      <c r="BY93" s="13">
        <f>IFERROR(LOOKUP(#REF!,Lønnstabeller!BY1:'Lønnstabeller'!$CG$90,Lønnstabeller!$A$1:'Lønnstabeller'!$A$90),0)</f>
        <v>0</v>
      </c>
      <c r="BZ93" s="13">
        <f>IFERROR(LOOKUP(#REF!,Lønnstabeller!BZ1:'Lønnstabeller'!$CG$90,Lønnstabeller!$A$1:'Lønnstabeller'!$A$90),0)</f>
        <v>0</v>
      </c>
      <c r="CA93" s="13">
        <f>IFERROR(LOOKUP(#REF!,Lønnstabeller!CA1:'Lønnstabeller'!$CG$90,Lønnstabeller!$A$1:'Lønnstabeller'!$A$90),0)</f>
        <v>0</v>
      </c>
      <c r="CB93" s="13">
        <f>IFERROR(LOOKUP(#REF!,Lønnstabeller!CB1:'Lønnstabeller'!$CG$90,Lønnstabeller!$A$1:'Lønnstabeller'!$A$90),0)</f>
        <v>0</v>
      </c>
      <c r="CC93" s="13">
        <f>IFERROR(LOOKUP(#REF!,Lønnstabeller!CC1:'Lønnstabeller'!$CG$90,Lønnstabeller!$A$1:'Lønnstabeller'!$A$90),0)</f>
        <v>0</v>
      </c>
      <c r="CD93" s="13">
        <f>IFERROR(LOOKUP(#REF!,Lønnstabeller!CD1:'Lønnstabeller'!$CG$90,Lønnstabeller!$A$1:'Lønnstabeller'!$A$90),0)</f>
        <v>0</v>
      </c>
      <c r="CE93" s="13">
        <f>IFERROR(LOOKUP(#REF!,Lønnstabeller!CE1:'Lønnstabeller'!$CG$90,Lønnstabeller!$A$1:'Lønnstabeller'!$A$90),0)</f>
        <v>0</v>
      </c>
      <c r="CF93" s="13">
        <f>IFERROR(LOOKUP(#REF!,Lønnstabeller!CF1:'Lønnstabeller'!$CG$90,Lønnstabeller!$A$1:'Lønnstabeller'!$A$90),0)</f>
        <v>0</v>
      </c>
      <c r="CG93" s="13">
        <f>IFERROR(LOOKUP(#REF!,Lønnstabeller!CG1:'Lønnstabeller'!$CG$90,Lønnstabeller!$A$1:'Lønnstabeller'!$A$90),0)</f>
        <v>0</v>
      </c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</row>
    <row r="94" spans="1:147">
      <c r="A94" s="8" t="s">
        <v>22</v>
      </c>
      <c r="B94" s="13">
        <f>IFERROR(LOOKUP(#REF!,Lønnstabeller!B1:'Lønnstabeller'!$CG$90,Lønnstabeller!$A$1:'Lønnstabeller'!$A$90),0)</f>
        <v>0</v>
      </c>
      <c r="C94" s="13">
        <f>IFERROR(LOOKUP(#REF!,Lønnstabeller!C1:'Lønnstabeller'!$CG$90,Lønnstabeller!$A$1:'Lønnstabeller'!$A$90),0)</f>
        <v>0</v>
      </c>
      <c r="D94" s="13">
        <f>IFERROR(LOOKUP(#REF!,Lønnstabeller!D1:'Lønnstabeller'!$CG$90,Lønnstabeller!$A$1:'Lønnstabeller'!$A$90),0)</f>
        <v>0</v>
      </c>
      <c r="E94" s="13">
        <f>IFERROR(LOOKUP(#REF!,Lønnstabeller!E1:'Lønnstabeller'!$CG$90,Lønnstabeller!$A$1:'Lønnstabeller'!$A$90),0)</f>
        <v>0</v>
      </c>
      <c r="F94" s="13">
        <f>IFERROR(LOOKUP(#REF!,Lønnstabeller!F1:'Lønnstabeller'!$CG$90,Lønnstabeller!$A$1:'Lønnstabeller'!$A$90),0)</f>
        <v>0</v>
      </c>
      <c r="G94" s="13">
        <f>IFERROR(LOOKUP(#REF!,Lønnstabeller!G1:'Lønnstabeller'!$CG$90,Lønnstabeller!$A$1:'Lønnstabeller'!$A$90),0)</f>
        <v>0</v>
      </c>
      <c r="H94" s="13">
        <f>IFERROR(LOOKUP(#REF!,Lønnstabeller!H1:'Lønnstabeller'!$CG$90,Lønnstabeller!$A$1:'Lønnstabeller'!$A$90),0)</f>
        <v>0</v>
      </c>
      <c r="I94" s="13">
        <f>IFERROR(LOOKUP(#REF!,Lønnstabeller!I1:'Lønnstabeller'!$CG$90,Lønnstabeller!$A$1:'Lønnstabeller'!$A$90),0)</f>
        <v>0</v>
      </c>
      <c r="J94" s="13">
        <f>IFERROR(LOOKUP(#REF!,Lønnstabeller!J1:'Lønnstabeller'!$CG$90,Lønnstabeller!$A$1:'Lønnstabeller'!$A$90),0)</f>
        <v>0</v>
      </c>
      <c r="K94" s="13">
        <f>IFERROR(LOOKUP(#REF!,Lønnstabeller!K1:'Lønnstabeller'!$CG$90,Lønnstabeller!$A$1:'Lønnstabeller'!$A$90),0)</f>
        <v>0</v>
      </c>
      <c r="L94" s="13">
        <f>IFERROR(LOOKUP(#REF!,Lønnstabeller!L1:'Lønnstabeller'!$CG$90,Lønnstabeller!$A$1:'Lønnstabeller'!$A$90),0)</f>
        <v>0</v>
      </c>
      <c r="M94" s="13">
        <f>IFERROR(LOOKUP(#REF!,Lønnstabeller!M1:'Lønnstabeller'!$CG$90,Lønnstabeller!$A$1:'Lønnstabeller'!$A$90),0)</f>
        <v>0</v>
      </c>
      <c r="N94" s="13">
        <f>IFERROR(LOOKUP(#REF!,Lønnstabeller!N1:'Lønnstabeller'!$CG$90,Lønnstabeller!$A$1:'Lønnstabeller'!$A$90),0)</f>
        <v>0</v>
      </c>
      <c r="O94" s="13">
        <f>IFERROR(LOOKUP(#REF!,Lønnstabeller!O1:'Lønnstabeller'!$CG$90,Lønnstabeller!$A$1:'Lønnstabeller'!$A$90),0)</f>
        <v>0</v>
      </c>
      <c r="P94" s="13">
        <f>IFERROR(LOOKUP(#REF!,Lønnstabeller!P1:'Lønnstabeller'!$CG$90,Lønnstabeller!$A$1:'Lønnstabeller'!$A$90),0)</f>
        <v>0</v>
      </c>
      <c r="Q94" s="13">
        <f>IFERROR(LOOKUP(#REF!,Lønnstabeller!Q1:'Lønnstabeller'!$CG$90,Lønnstabeller!$A$1:'Lønnstabeller'!$A$90),0)</f>
        <v>0</v>
      </c>
      <c r="R94" s="13">
        <f>IFERROR(LOOKUP(#REF!,Lønnstabeller!R1:'Lønnstabeller'!$CG$90,Lønnstabeller!$A$1:'Lønnstabeller'!$A$90),0)</f>
        <v>0</v>
      </c>
      <c r="S94" s="13">
        <f>IFERROR(LOOKUP(#REF!,Lønnstabeller!S1:'Lønnstabeller'!$CG$90,Lønnstabeller!$A$1:'Lønnstabeller'!$A$90),0)</f>
        <v>0</v>
      </c>
      <c r="T94" s="13">
        <f>IFERROR(LOOKUP(#REF!,Lønnstabeller!T1:'Lønnstabeller'!$CG$90,Lønnstabeller!$A$1:'Lønnstabeller'!$A$90),0)</f>
        <v>0</v>
      </c>
      <c r="U94" s="13">
        <f>IFERROR(LOOKUP(#REF!,Lønnstabeller!U1:'Lønnstabeller'!$CG$90,Lønnstabeller!$A$1:'Lønnstabeller'!$A$90),0)</f>
        <v>0</v>
      </c>
      <c r="V94" s="13">
        <f>IFERROR(LOOKUP(#REF!,Lønnstabeller!V1:'Lønnstabeller'!$CG$90,Lønnstabeller!$A$1:'Lønnstabeller'!$A$90),0)</f>
        <v>0</v>
      </c>
      <c r="W94" s="13">
        <f>IFERROR(LOOKUP(#REF!,Lønnstabeller!W1:'Lønnstabeller'!$CG$90,Lønnstabeller!$A$1:'Lønnstabeller'!$A$90),0)</f>
        <v>0</v>
      </c>
      <c r="X94" s="13">
        <f>IFERROR(LOOKUP(#REF!,Lønnstabeller!X1:'Lønnstabeller'!$CG$90,Lønnstabeller!$A$1:'Lønnstabeller'!$A$90),0)</f>
        <v>0</v>
      </c>
      <c r="Y94" s="13">
        <f>IFERROR(LOOKUP(#REF!,Lønnstabeller!Y1:'Lønnstabeller'!$CG$90,Lønnstabeller!$A$1:'Lønnstabeller'!$A$90),0)</f>
        <v>0</v>
      </c>
      <c r="Z94" s="13">
        <f>IFERROR(LOOKUP(#REF!,Lønnstabeller!Z1:'Lønnstabeller'!$CG$90,Lønnstabeller!$A$1:'Lønnstabeller'!$A$90),0)</f>
        <v>0</v>
      </c>
      <c r="AA94" s="13">
        <f>IFERROR(LOOKUP(#REF!,Lønnstabeller!AA1:'Lønnstabeller'!$CG$90,Lønnstabeller!$A$1:'Lønnstabeller'!$A$90),0)</f>
        <v>0</v>
      </c>
      <c r="AB94" s="13">
        <f>IFERROR(LOOKUP(#REF!,Lønnstabeller!AB1:'Lønnstabeller'!$CG$90,Lønnstabeller!$A$1:'Lønnstabeller'!$A$90),0)</f>
        <v>0</v>
      </c>
      <c r="AC94" s="13">
        <f>IFERROR(LOOKUP(#REF!,Lønnstabeller!AC1:'Lønnstabeller'!$CG$90,Lønnstabeller!$A$1:'Lønnstabeller'!$A$90),0)</f>
        <v>0</v>
      </c>
      <c r="AD94" s="13">
        <f>IFERROR(LOOKUP(#REF!,Lønnstabeller!AD1:'Lønnstabeller'!$CG$90,Lønnstabeller!$A$1:'Lønnstabeller'!$A$90),0)</f>
        <v>0</v>
      </c>
      <c r="AE94" s="13">
        <f>IFERROR(LOOKUP(#REF!,Lønnstabeller!AE1:'Lønnstabeller'!$CG$90,Lønnstabeller!$A$1:'Lønnstabeller'!$A$90),0)</f>
        <v>0</v>
      </c>
      <c r="AF94" s="13">
        <f>IFERROR(LOOKUP(#REF!,Lønnstabeller!AF1:'Lønnstabeller'!$CG$90,Lønnstabeller!$A$1:'Lønnstabeller'!$A$90),0)</f>
        <v>0</v>
      </c>
      <c r="AG94" s="13">
        <f>IFERROR(LOOKUP(#REF!,Lønnstabeller!AG1:'Lønnstabeller'!$CG$90,Lønnstabeller!$A$1:'Lønnstabeller'!$A$90),0)</f>
        <v>0</v>
      </c>
      <c r="AH94" s="13">
        <f>IFERROR(LOOKUP(#REF!,Lønnstabeller!AH1:'Lønnstabeller'!$CG$90,Lønnstabeller!$A$1:'Lønnstabeller'!$A$90),0)</f>
        <v>0</v>
      </c>
      <c r="AI94" s="13">
        <f>IFERROR(LOOKUP(#REF!,Lønnstabeller!AI1:'Lønnstabeller'!$CG$90,Lønnstabeller!$A$1:'Lønnstabeller'!$A$90),0)</f>
        <v>0</v>
      </c>
      <c r="AJ94" s="13">
        <f>IFERROR(LOOKUP(#REF!,Lønnstabeller!AJ1:'Lønnstabeller'!$CG$90,Lønnstabeller!$A$1:'Lønnstabeller'!$A$90),0)</f>
        <v>0</v>
      </c>
      <c r="AK94" s="13">
        <f>IFERROR(LOOKUP(#REF!,Lønnstabeller!AK1:'Lønnstabeller'!$CG$90,Lønnstabeller!$A$1:'Lønnstabeller'!$A$90),0)</f>
        <v>0</v>
      </c>
      <c r="AL94" s="13">
        <f>IFERROR(LOOKUP(#REF!,Lønnstabeller!AL1:'Lønnstabeller'!$CG$90,Lønnstabeller!$A$1:'Lønnstabeller'!$A$90),0)</f>
        <v>0</v>
      </c>
      <c r="AM94" s="13">
        <f>IFERROR(LOOKUP(#REF!,Lønnstabeller!AM1:'Lønnstabeller'!$CG$90,Lønnstabeller!$A$1:'Lønnstabeller'!$A$90),0)</f>
        <v>0</v>
      </c>
      <c r="AN94" s="13">
        <f>IFERROR(LOOKUP(#REF!,Lønnstabeller!AN1:'Lønnstabeller'!$CG$90,Lønnstabeller!$A$1:'Lønnstabeller'!$A$90),0)</f>
        <v>0</v>
      </c>
      <c r="AO94" s="13">
        <f>IFERROR(LOOKUP(#REF!,Lønnstabeller!AO1:'Lønnstabeller'!$CG$90,Lønnstabeller!$A$1:'Lønnstabeller'!$A$90),0)</f>
        <v>0</v>
      </c>
      <c r="AP94" s="13">
        <f>IFERROR(LOOKUP(#REF!,Lønnstabeller!AP1:'Lønnstabeller'!$CG$90,Lønnstabeller!$A$1:'Lønnstabeller'!$A$90),0)</f>
        <v>0</v>
      </c>
      <c r="AQ94" s="13">
        <f>IFERROR(LOOKUP(#REF!,Lønnstabeller!AQ1:'Lønnstabeller'!$CG$90,Lønnstabeller!$A$1:'Lønnstabeller'!$A$90),0)</f>
        <v>0</v>
      </c>
      <c r="AR94" s="13">
        <f>IFERROR(LOOKUP(#REF!,Lønnstabeller!AR1:'Lønnstabeller'!$CG$90,Lønnstabeller!$A$1:'Lønnstabeller'!$A$90),0)</f>
        <v>0</v>
      </c>
      <c r="AS94" s="13">
        <f>IFERROR(LOOKUP(#REF!,Lønnstabeller!AS1:'Lønnstabeller'!$CG$90,Lønnstabeller!$A$1:'Lønnstabeller'!$A$90),0)</f>
        <v>0</v>
      </c>
      <c r="AT94" s="13">
        <f>IFERROR(LOOKUP(#REF!,Lønnstabeller!AT1:'Lønnstabeller'!$CG$90,Lønnstabeller!$A$1:'Lønnstabeller'!$A$90),0)</f>
        <v>0</v>
      </c>
      <c r="AU94" s="13">
        <f>IFERROR(LOOKUP(#REF!,Lønnstabeller!AU1:'Lønnstabeller'!$CG$90,Lønnstabeller!$A$1:'Lønnstabeller'!$A$90),0)</f>
        <v>0</v>
      </c>
      <c r="AV94" s="13">
        <f>IFERROR(LOOKUP(#REF!,Lønnstabeller!AV1:'Lønnstabeller'!$CG$90,Lønnstabeller!$A$1:'Lønnstabeller'!$A$90),0)</f>
        <v>0</v>
      </c>
      <c r="AW94" s="13">
        <f>IFERROR(LOOKUP(#REF!,Lønnstabeller!AW1:'Lønnstabeller'!$CG$90,Lønnstabeller!$A$1:'Lønnstabeller'!$A$90),0)</f>
        <v>0</v>
      </c>
      <c r="AX94" s="13">
        <f>IFERROR(LOOKUP(#REF!,Lønnstabeller!AX1:'Lønnstabeller'!$CG$90,Lønnstabeller!$A$1:'Lønnstabeller'!$A$90),0)</f>
        <v>0</v>
      </c>
      <c r="AY94" s="13">
        <f>IFERROR(LOOKUP(#REF!,Lønnstabeller!AY1:'Lønnstabeller'!$CG$90,Lønnstabeller!$A$1:'Lønnstabeller'!$A$90),0)</f>
        <v>0</v>
      </c>
      <c r="AZ94" s="13">
        <f>IFERROR(LOOKUP(#REF!,Lønnstabeller!AZ1:'Lønnstabeller'!$CG$90,Lønnstabeller!$A$1:'Lønnstabeller'!$A$90),0)</f>
        <v>0</v>
      </c>
      <c r="BA94" s="13">
        <f>IFERROR(LOOKUP(#REF!,Lønnstabeller!BA1:'Lønnstabeller'!$CG$90,Lønnstabeller!$A$1:'Lønnstabeller'!$A$90),0)</f>
        <v>0</v>
      </c>
      <c r="BB94" s="13">
        <f>IFERROR(LOOKUP(#REF!,Lønnstabeller!BB1:'Lønnstabeller'!$CG$90,Lønnstabeller!$A$1:'Lønnstabeller'!$A$90),0)</f>
        <v>0</v>
      </c>
      <c r="BC94" s="13">
        <f>IFERROR(LOOKUP(#REF!,Lønnstabeller!BC1:'Lønnstabeller'!$CG$90,Lønnstabeller!$A$1:'Lønnstabeller'!$A$90),0)</f>
        <v>0</v>
      </c>
      <c r="BD94" s="13">
        <f>IFERROR(LOOKUP(#REF!,Lønnstabeller!BD1:'Lønnstabeller'!$CG$90,Lønnstabeller!$A$1:'Lønnstabeller'!$A$90),0)</f>
        <v>0</v>
      </c>
      <c r="BE94" s="13">
        <f>IFERROR(LOOKUP(#REF!,Lønnstabeller!BE1:'Lønnstabeller'!$CG$90,Lønnstabeller!$A$1:'Lønnstabeller'!$A$90),0)</f>
        <v>0</v>
      </c>
      <c r="BF94" s="13">
        <f>IFERROR(LOOKUP(#REF!,Lønnstabeller!BF1:'Lønnstabeller'!$CG$90,Lønnstabeller!$A$1:'Lønnstabeller'!$A$90),0)</f>
        <v>0</v>
      </c>
      <c r="BG94" s="13">
        <f>IFERROR(LOOKUP(#REF!,Lønnstabeller!BG1:'Lønnstabeller'!$CG$90,Lønnstabeller!$A$1:'Lønnstabeller'!$A$90),0)</f>
        <v>0</v>
      </c>
      <c r="BH94" s="13">
        <f>IFERROR(LOOKUP(#REF!,Lønnstabeller!BH1:'Lønnstabeller'!$CG$90,Lønnstabeller!$A$1:'Lønnstabeller'!$A$90),0)</f>
        <v>0</v>
      </c>
      <c r="BI94" s="13">
        <f>IFERROR(LOOKUP(#REF!,Lønnstabeller!BI1:'Lønnstabeller'!$CG$90,Lønnstabeller!$A$1:'Lønnstabeller'!$A$90),0)</f>
        <v>0</v>
      </c>
      <c r="BJ94" s="13">
        <f>IFERROR(LOOKUP(#REF!,Lønnstabeller!BJ1:'Lønnstabeller'!$CG$90,Lønnstabeller!$A$1:'Lønnstabeller'!$A$90),0)</f>
        <v>0</v>
      </c>
      <c r="BK94" s="13">
        <f>IFERROR(LOOKUP(#REF!,Lønnstabeller!BK1:'Lønnstabeller'!$CG$90,Lønnstabeller!$A$1:'Lønnstabeller'!$A$90),0)</f>
        <v>0</v>
      </c>
      <c r="BL94" s="13">
        <f>IFERROR(LOOKUP(#REF!,Lønnstabeller!BL1:'Lønnstabeller'!$CG$90,Lønnstabeller!$A$1:'Lønnstabeller'!$A$90),0)</f>
        <v>0</v>
      </c>
      <c r="BM94" s="13">
        <f>IFERROR(LOOKUP(#REF!,Lønnstabeller!BM1:'Lønnstabeller'!$CG$90,Lønnstabeller!$A$1:'Lønnstabeller'!$A$90),0)</f>
        <v>0</v>
      </c>
      <c r="BN94" s="13">
        <f>IFERROR(LOOKUP(#REF!,Lønnstabeller!BN1:'Lønnstabeller'!$CG$90,Lønnstabeller!$A$1:'Lønnstabeller'!$A$90),0)</f>
        <v>0</v>
      </c>
      <c r="BO94" s="13">
        <f>IFERROR(LOOKUP(#REF!,Lønnstabeller!BO1:'Lønnstabeller'!$CG$90,Lønnstabeller!$A$1:'Lønnstabeller'!$A$90),0)</f>
        <v>0</v>
      </c>
      <c r="BP94" s="13">
        <f>IFERROR(LOOKUP(#REF!,Lønnstabeller!BP1:'Lønnstabeller'!$CG$90,Lønnstabeller!$A$1:'Lønnstabeller'!$A$90),0)</f>
        <v>0</v>
      </c>
      <c r="BQ94" s="13">
        <f>IFERROR(LOOKUP(#REF!,Lønnstabeller!BQ1:'Lønnstabeller'!$CG$90,Lønnstabeller!$A$1:'Lønnstabeller'!$A$90),0)</f>
        <v>0</v>
      </c>
      <c r="BR94" s="13">
        <f>IFERROR(LOOKUP(#REF!,Lønnstabeller!BR1:'Lønnstabeller'!$CG$90,Lønnstabeller!$A$1:'Lønnstabeller'!$A$90),0)</f>
        <v>0</v>
      </c>
      <c r="BS94" s="13">
        <f>IFERROR(LOOKUP(#REF!,Lønnstabeller!BS1:'Lønnstabeller'!$CG$90,Lønnstabeller!$A$1:'Lønnstabeller'!$A$90),0)</f>
        <v>0</v>
      </c>
      <c r="BT94" s="13">
        <f>IFERROR(LOOKUP(#REF!,Lønnstabeller!BT1:'Lønnstabeller'!$CG$90,Lønnstabeller!$A$1:'Lønnstabeller'!$A$90),0)</f>
        <v>0</v>
      </c>
      <c r="BU94" s="13">
        <f>IFERROR(LOOKUP(#REF!,Lønnstabeller!BU1:'Lønnstabeller'!$CG$90,Lønnstabeller!$A$1:'Lønnstabeller'!$A$90),0)</f>
        <v>0</v>
      </c>
      <c r="BV94" s="13">
        <f>IFERROR(LOOKUP(#REF!,Lønnstabeller!BV1:'Lønnstabeller'!$CG$90,Lønnstabeller!$A$1:'Lønnstabeller'!$A$90),0)</f>
        <v>0</v>
      </c>
      <c r="BW94" s="13">
        <f>IFERROR(LOOKUP(#REF!,Lønnstabeller!BW1:'Lønnstabeller'!$CG$90,Lønnstabeller!$A$1:'Lønnstabeller'!$A$90),0)</f>
        <v>0</v>
      </c>
      <c r="BX94" s="13">
        <f>IFERROR(LOOKUP(#REF!,Lønnstabeller!BX1:'Lønnstabeller'!$CG$90,Lønnstabeller!$A$1:'Lønnstabeller'!$A$90),0)</f>
        <v>0</v>
      </c>
      <c r="BY94" s="13">
        <f>IFERROR(LOOKUP(#REF!,Lønnstabeller!BY1:'Lønnstabeller'!$CG$90,Lønnstabeller!$A$1:'Lønnstabeller'!$A$90),0)</f>
        <v>0</v>
      </c>
      <c r="BZ94" s="13">
        <f>IFERROR(LOOKUP(#REF!,Lønnstabeller!BZ1:'Lønnstabeller'!$CG$90,Lønnstabeller!$A$1:'Lønnstabeller'!$A$90),0)</f>
        <v>0</v>
      </c>
      <c r="CA94" s="13">
        <f>IFERROR(LOOKUP(#REF!,Lønnstabeller!CA1:'Lønnstabeller'!$CG$90,Lønnstabeller!$A$1:'Lønnstabeller'!$A$90),0)</f>
        <v>0</v>
      </c>
      <c r="CB94" s="13">
        <f>IFERROR(LOOKUP(#REF!,Lønnstabeller!CB1:'Lønnstabeller'!$CG$90,Lønnstabeller!$A$1:'Lønnstabeller'!$A$90),0)</f>
        <v>0</v>
      </c>
      <c r="CC94" s="13">
        <f>IFERROR(LOOKUP(#REF!,Lønnstabeller!CC1:'Lønnstabeller'!$CG$90,Lønnstabeller!$A$1:'Lønnstabeller'!$A$90),0)</f>
        <v>0</v>
      </c>
      <c r="CD94" s="13">
        <f>IFERROR(LOOKUP(#REF!,Lønnstabeller!CD1:'Lønnstabeller'!$CG$90,Lønnstabeller!$A$1:'Lønnstabeller'!$A$90),0)</f>
        <v>0</v>
      </c>
      <c r="CE94" s="13">
        <f>IFERROR(LOOKUP(#REF!,Lønnstabeller!CE1:'Lønnstabeller'!$CG$90,Lønnstabeller!$A$1:'Lønnstabeller'!$A$90),0)</f>
        <v>0</v>
      </c>
      <c r="CF94" s="13">
        <f>IFERROR(LOOKUP(#REF!,Lønnstabeller!CF1:'Lønnstabeller'!$CG$90,Lønnstabeller!$A$1:'Lønnstabeller'!$A$90),0)</f>
        <v>0</v>
      </c>
      <c r="CG94" s="13">
        <f>IFERROR(LOOKUP(#REF!,Lønnstabeller!CG1:'Lønnstabeller'!$CG$90,Lønnstabeller!$A$1:'Lønnstabeller'!$A$90),0)</f>
        <v>0</v>
      </c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</row>
    <row r="95" spans="1:147">
      <c r="A95" s="8" t="s">
        <v>23</v>
      </c>
      <c r="B95" s="13">
        <f>IFERROR(LOOKUP(#REF!,Lønnstabeller!B1:'Lønnstabeller'!$CG$90,Lønnstabeller!$A$1:'Lønnstabeller'!$A$90),0)</f>
        <v>0</v>
      </c>
      <c r="C95" s="13">
        <f>IFERROR(LOOKUP(#REF!,Lønnstabeller!C1:'Lønnstabeller'!$CG$90,Lønnstabeller!$A$1:'Lønnstabeller'!$A$90),0)</f>
        <v>0</v>
      </c>
      <c r="D95" s="13">
        <f>IFERROR(LOOKUP(#REF!,Lønnstabeller!D1:'Lønnstabeller'!$CG$90,Lønnstabeller!$A$1:'Lønnstabeller'!$A$90),0)</f>
        <v>0</v>
      </c>
      <c r="E95" s="13">
        <f>IFERROR(LOOKUP(#REF!,Lønnstabeller!E1:'Lønnstabeller'!$CG$90,Lønnstabeller!$A$1:'Lønnstabeller'!$A$90),0)</f>
        <v>0</v>
      </c>
      <c r="F95" s="13">
        <f>IFERROR(LOOKUP(#REF!,Lønnstabeller!F1:'Lønnstabeller'!$CG$90,Lønnstabeller!$A$1:'Lønnstabeller'!$A$90),0)</f>
        <v>0</v>
      </c>
      <c r="G95" s="13">
        <f>IFERROR(LOOKUP(#REF!,Lønnstabeller!G1:'Lønnstabeller'!$CG$90,Lønnstabeller!$A$1:'Lønnstabeller'!$A$90),0)</f>
        <v>0</v>
      </c>
      <c r="H95" s="13">
        <f>IFERROR(LOOKUP(#REF!,Lønnstabeller!H1:'Lønnstabeller'!$CG$90,Lønnstabeller!$A$1:'Lønnstabeller'!$A$90),0)</f>
        <v>0</v>
      </c>
      <c r="I95" s="13">
        <f>IFERROR(LOOKUP(#REF!,Lønnstabeller!I1:'Lønnstabeller'!$CG$90,Lønnstabeller!$A$1:'Lønnstabeller'!$A$90),0)</f>
        <v>0</v>
      </c>
      <c r="J95" s="13">
        <f>IFERROR(LOOKUP(#REF!,Lønnstabeller!J1:'Lønnstabeller'!$CG$90,Lønnstabeller!$A$1:'Lønnstabeller'!$A$90),0)</f>
        <v>0</v>
      </c>
      <c r="K95" s="13">
        <f>IFERROR(LOOKUP(#REF!,Lønnstabeller!K1:'Lønnstabeller'!$CG$90,Lønnstabeller!$A$1:'Lønnstabeller'!$A$90),0)</f>
        <v>0</v>
      </c>
      <c r="L95" s="13">
        <f>IFERROR(LOOKUP(#REF!,Lønnstabeller!L1:'Lønnstabeller'!$CG$90,Lønnstabeller!$A$1:'Lønnstabeller'!$A$90),0)</f>
        <v>0</v>
      </c>
      <c r="M95" s="13">
        <f>IFERROR(LOOKUP(#REF!,Lønnstabeller!M1:'Lønnstabeller'!$CG$90,Lønnstabeller!$A$1:'Lønnstabeller'!$A$90),0)</f>
        <v>0</v>
      </c>
      <c r="N95" s="13">
        <f>IFERROR(LOOKUP(#REF!,Lønnstabeller!N1:'Lønnstabeller'!$CG$90,Lønnstabeller!$A$1:'Lønnstabeller'!$A$90),0)</f>
        <v>0</v>
      </c>
      <c r="O95" s="13">
        <f>IFERROR(LOOKUP(#REF!,Lønnstabeller!O1:'Lønnstabeller'!$CG$90,Lønnstabeller!$A$1:'Lønnstabeller'!$A$90),0)</f>
        <v>0</v>
      </c>
      <c r="P95" s="13">
        <f>IFERROR(LOOKUP(#REF!,Lønnstabeller!P1:'Lønnstabeller'!$CG$90,Lønnstabeller!$A$1:'Lønnstabeller'!$A$90),0)</f>
        <v>0</v>
      </c>
      <c r="Q95" s="13">
        <f>IFERROR(LOOKUP(#REF!,Lønnstabeller!Q1:'Lønnstabeller'!$CG$90,Lønnstabeller!$A$1:'Lønnstabeller'!$A$90),0)</f>
        <v>0</v>
      </c>
      <c r="R95" s="13">
        <f>IFERROR(LOOKUP(#REF!,Lønnstabeller!R1:'Lønnstabeller'!$CG$90,Lønnstabeller!$A$1:'Lønnstabeller'!$A$90),0)</f>
        <v>0</v>
      </c>
      <c r="S95" s="13">
        <f>IFERROR(LOOKUP(#REF!,Lønnstabeller!S1:'Lønnstabeller'!$CG$90,Lønnstabeller!$A$1:'Lønnstabeller'!$A$90),0)</f>
        <v>0</v>
      </c>
      <c r="T95" s="13">
        <f>IFERROR(LOOKUP(#REF!,Lønnstabeller!T1:'Lønnstabeller'!$CG$90,Lønnstabeller!$A$1:'Lønnstabeller'!$A$90),0)</f>
        <v>0</v>
      </c>
      <c r="U95" s="13">
        <f>IFERROR(LOOKUP(#REF!,Lønnstabeller!U1:'Lønnstabeller'!$CG$90,Lønnstabeller!$A$1:'Lønnstabeller'!$A$90),0)</f>
        <v>0</v>
      </c>
      <c r="V95" s="13">
        <f>IFERROR(LOOKUP(#REF!,Lønnstabeller!V1:'Lønnstabeller'!$CG$90,Lønnstabeller!$A$1:'Lønnstabeller'!$A$90),0)</f>
        <v>0</v>
      </c>
      <c r="W95" s="13">
        <f>IFERROR(LOOKUP(#REF!,Lønnstabeller!W1:'Lønnstabeller'!$CG$90,Lønnstabeller!$A$1:'Lønnstabeller'!$A$90),0)</f>
        <v>0</v>
      </c>
      <c r="X95" s="13">
        <f>IFERROR(LOOKUP(#REF!,Lønnstabeller!X1:'Lønnstabeller'!$CG$90,Lønnstabeller!$A$1:'Lønnstabeller'!$A$90),0)</f>
        <v>0</v>
      </c>
      <c r="Y95" s="13">
        <f>IFERROR(LOOKUP(#REF!,Lønnstabeller!Y1:'Lønnstabeller'!$CG$90,Lønnstabeller!$A$1:'Lønnstabeller'!$A$90),0)</f>
        <v>0</v>
      </c>
      <c r="Z95" s="13">
        <f>IFERROR(LOOKUP(#REF!,Lønnstabeller!Z1:'Lønnstabeller'!$CG$90,Lønnstabeller!$A$1:'Lønnstabeller'!$A$90),0)</f>
        <v>0</v>
      </c>
      <c r="AA95" s="13">
        <f>IFERROR(LOOKUP(#REF!,Lønnstabeller!AA1:'Lønnstabeller'!$CG$90,Lønnstabeller!$A$1:'Lønnstabeller'!$A$90),0)</f>
        <v>0</v>
      </c>
      <c r="AB95" s="13">
        <f>IFERROR(LOOKUP(#REF!,Lønnstabeller!AB1:'Lønnstabeller'!$CG$90,Lønnstabeller!$A$1:'Lønnstabeller'!$A$90),0)</f>
        <v>0</v>
      </c>
      <c r="AC95" s="13">
        <f>IFERROR(LOOKUP(#REF!,Lønnstabeller!AC1:'Lønnstabeller'!$CG$90,Lønnstabeller!$A$1:'Lønnstabeller'!$A$90),0)</f>
        <v>0</v>
      </c>
      <c r="AD95" s="13">
        <f>IFERROR(LOOKUP(#REF!,Lønnstabeller!AD1:'Lønnstabeller'!$CG$90,Lønnstabeller!$A$1:'Lønnstabeller'!$A$90),0)</f>
        <v>0</v>
      </c>
      <c r="AE95" s="13">
        <f>IFERROR(LOOKUP(#REF!,Lønnstabeller!AE1:'Lønnstabeller'!$CG$90,Lønnstabeller!$A$1:'Lønnstabeller'!$A$90),0)</f>
        <v>0</v>
      </c>
      <c r="AF95" s="13">
        <f>IFERROR(LOOKUP(#REF!,Lønnstabeller!AF1:'Lønnstabeller'!$CG$90,Lønnstabeller!$A$1:'Lønnstabeller'!$A$90),0)</f>
        <v>0</v>
      </c>
      <c r="AG95" s="13">
        <f>IFERROR(LOOKUP(#REF!,Lønnstabeller!AG1:'Lønnstabeller'!$CG$90,Lønnstabeller!$A$1:'Lønnstabeller'!$A$90),0)</f>
        <v>0</v>
      </c>
      <c r="AH95" s="13">
        <f>IFERROR(LOOKUP(#REF!,Lønnstabeller!AH1:'Lønnstabeller'!$CG$90,Lønnstabeller!$A$1:'Lønnstabeller'!$A$90),0)</f>
        <v>0</v>
      </c>
      <c r="AI95" s="13">
        <f>IFERROR(LOOKUP(#REF!,Lønnstabeller!AI1:'Lønnstabeller'!$CG$90,Lønnstabeller!$A$1:'Lønnstabeller'!$A$90),0)</f>
        <v>0</v>
      </c>
      <c r="AJ95" s="13">
        <f>IFERROR(LOOKUP(#REF!,Lønnstabeller!AJ1:'Lønnstabeller'!$CG$90,Lønnstabeller!$A$1:'Lønnstabeller'!$A$90),0)</f>
        <v>0</v>
      </c>
      <c r="AK95" s="13">
        <f>IFERROR(LOOKUP(#REF!,Lønnstabeller!AK1:'Lønnstabeller'!$CG$90,Lønnstabeller!$A$1:'Lønnstabeller'!$A$90),0)</f>
        <v>0</v>
      </c>
      <c r="AL95" s="13">
        <f>IFERROR(LOOKUP(#REF!,Lønnstabeller!AL1:'Lønnstabeller'!$CG$90,Lønnstabeller!$A$1:'Lønnstabeller'!$A$90),0)</f>
        <v>0</v>
      </c>
      <c r="AM95" s="13">
        <f>IFERROR(LOOKUP(#REF!,Lønnstabeller!AM1:'Lønnstabeller'!$CG$90,Lønnstabeller!$A$1:'Lønnstabeller'!$A$90),0)</f>
        <v>0</v>
      </c>
      <c r="AN95" s="13">
        <f>IFERROR(LOOKUP(#REF!,Lønnstabeller!AN1:'Lønnstabeller'!$CG$90,Lønnstabeller!$A$1:'Lønnstabeller'!$A$90),0)</f>
        <v>0</v>
      </c>
      <c r="AO95" s="13">
        <f>IFERROR(LOOKUP(#REF!,Lønnstabeller!AO1:'Lønnstabeller'!$CG$90,Lønnstabeller!$A$1:'Lønnstabeller'!$A$90),0)</f>
        <v>0</v>
      </c>
      <c r="AP95" s="13">
        <f>IFERROR(LOOKUP(#REF!,Lønnstabeller!AP1:'Lønnstabeller'!$CG$90,Lønnstabeller!$A$1:'Lønnstabeller'!$A$90),0)</f>
        <v>0</v>
      </c>
      <c r="AQ95" s="13">
        <f>IFERROR(LOOKUP(#REF!,Lønnstabeller!AQ1:'Lønnstabeller'!$CG$90,Lønnstabeller!$A$1:'Lønnstabeller'!$A$90),0)</f>
        <v>0</v>
      </c>
      <c r="AR95" s="13">
        <f>IFERROR(LOOKUP(#REF!,Lønnstabeller!AR1:'Lønnstabeller'!$CG$90,Lønnstabeller!$A$1:'Lønnstabeller'!$A$90),0)</f>
        <v>0</v>
      </c>
      <c r="AS95" s="13">
        <f>IFERROR(LOOKUP(#REF!,Lønnstabeller!AS1:'Lønnstabeller'!$CG$90,Lønnstabeller!$A$1:'Lønnstabeller'!$A$90),0)</f>
        <v>0</v>
      </c>
      <c r="AT95" s="13">
        <f>IFERROR(LOOKUP(#REF!,Lønnstabeller!AT1:'Lønnstabeller'!$CG$90,Lønnstabeller!$A$1:'Lønnstabeller'!$A$90),0)</f>
        <v>0</v>
      </c>
      <c r="AU95" s="13">
        <f>IFERROR(LOOKUP(#REF!,Lønnstabeller!AU1:'Lønnstabeller'!$CG$90,Lønnstabeller!$A$1:'Lønnstabeller'!$A$90),0)</f>
        <v>0</v>
      </c>
      <c r="AV95" s="13">
        <f>IFERROR(LOOKUP(#REF!,Lønnstabeller!AV1:'Lønnstabeller'!$CG$90,Lønnstabeller!$A$1:'Lønnstabeller'!$A$90),0)</f>
        <v>0</v>
      </c>
      <c r="AW95" s="13">
        <f>IFERROR(LOOKUP(#REF!,Lønnstabeller!AW1:'Lønnstabeller'!$CG$90,Lønnstabeller!$A$1:'Lønnstabeller'!$A$90),0)</f>
        <v>0</v>
      </c>
      <c r="AX95" s="13">
        <f>IFERROR(LOOKUP(#REF!,Lønnstabeller!AX1:'Lønnstabeller'!$CG$90,Lønnstabeller!$A$1:'Lønnstabeller'!$A$90),0)</f>
        <v>0</v>
      </c>
      <c r="AY95" s="13">
        <f>IFERROR(LOOKUP(#REF!,Lønnstabeller!AY1:'Lønnstabeller'!$CG$90,Lønnstabeller!$A$1:'Lønnstabeller'!$A$90),0)</f>
        <v>0</v>
      </c>
      <c r="AZ95" s="13">
        <f>IFERROR(LOOKUP(#REF!,Lønnstabeller!AZ1:'Lønnstabeller'!$CG$90,Lønnstabeller!$A$1:'Lønnstabeller'!$A$90),0)</f>
        <v>0</v>
      </c>
      <c r="BA95" s="13">
        <f>IFERROR(LOOKUP(#REF!,Lønnstabeller!BA1:'Lønnstabeller'!$CG$90,Lønnstabeller!$A$1:'Lønnstabeller'!$A$90),0)</f>
        <v>0</v>
      </c>
      <c r="BB95" s="13">
        <f>IFERROR(LOOKUP(#REF!,Lønnstabeller!BB1:'Lønnstabeller'!$CG$90,Lønnstabeller!$A$1:'Lønnstabeller'!$A$90),0)</f>
        <v>0</v>
      </c>
      <c r="BC95" s="13">
        <f>IFERROR(LOOKUP(#REF!,Lønnstabeller!BC1:'Lønnstabeller'!$CG$90,Lønnstabeller!$A$1:'Lønnstabeller'!$A$90),0)</f>
        <v>0</v>
      </c>
      <c r="BD95" s="13">
        <f>IFERROR(LOOKUP(#REF!,Lønnstabeller!BD1:'Lønnstabeller'!$CG$90,Lønnstabeller!$A$1:'Lønnstabeller'!$A$90),0)</f>
        <v>0</v>
      </c>
      <c r="BE95" s="13">
        <f>IFERROR(LOOKUP(#REF!,Lønnstabeller!BE1:'Lønnstabeller'!$CG$90,Lønnstabeller!$A$1:'Lønnstabeller'!$A$90),0)</f>
        <v>0</v>
      </c>
      <c r="BF95" s="13">
        <f>IFERROR(LOOKUP(#REF!,Lønnstabeller!BF1:'Lønnstabeller'!$CG$90,Lønnstabeller!$A$1:'Lønnstabeller'!$A$90),0)</f>
        <v>0</v>
      </c>
      <c r="BG95" s="13">
        <f>IFERROR(LOOKUP(#REF!,Lønnstabeller!BG1:'Lønnstabeller'!$CG$90,Lønnstabeller!$A$1:'Lønnstabeller'!$A$90),0)</f>
        <v>0</v>
      </c>
      <c r="BH95" s="13">
        <f>IFERROR(LOOKUP(#REF!,Lønnstabeller!BH1:'Lønnstabeller'!$CG$90,Lønnstabeller!$A$1:'Lønnstabeller'!$A$90),0)</f>
        <v>0</v>
      </c>
      <c r="BI95" s="13">
        <f>IFERROR(LOOKUP(#REF!,Lønnstabeller!BI1:'Lønnstabeller'!$CG$90,Lønnstabeller!$A$1:'Lønnstabeller'!$A$90),0)</f>
        <v>0</v>
      </c>
      <c r="BJ95" s="13">
        <f>IFERROR(LOOKUP(#REF!,Lønnstabeller!BJ1:'Lønnstabeller'!$CG$90,Lønnstabeller!$A$1:'Lønnstabeller'!$A$90),0)</f>
        <v>0</v>
      </c>
      <c r="BK95" s="13">
        <f>IFERROR(LOOKUP(#REF!,Lønnstabeller!BK1:'Lønnstabeller'!$CG$90,Lønnstabeller!$A$1:'Lønnstabeller'!$A$90),0)</f>
        <v>0</v>
      </c>
      <c r="BL95" s="13">
        <f>IFERROR(LOOKUP(#REF!,Lønnstabeller!BL1:'Lønnstabeller'!$CG$90,Lønnstabeller!$A$1:'Lønnstabeller'!$A$90),0)</f>
        <v>0</v>
      </c>
      <c r="BM95" s="13">
        <f>IFERROR(LOOKUP(#REF!,Lønnstabeller!BM1:'Lønnstabeller'!$CG$90,Lønnstabeller!$A$1:'Lønnstabeller'!$A$90),0)</f>
        <v>0</v>
      </c>
      <c r="BN95" s="13">
        <f>IFERROR(LOOKUP(#REF!,Lønnstabeller!BN1:'Lønnstabeller'!$CG$90,Lønnstabeller!$A$1:'Lønnstabeller'!$A$90),0)</f>
        <v>0</v>
      </c>
      <c r="BO95" s="13">
        <f>IFERROR(LOOKUP(#REF!,Lønnstabeller!BO1:'Lønnstabeller'!$CG$90,Lønnstabeller!$A$1:'Lønnstabeller'!$A$90),0)</f>
        <v>0</v>
      </c>
      <c r="BP95" s="13">
        <f>IFERROR(LOOKUP(#REF!,Lønnstabeller!BP1:'Lønnstabeller'!$CG$90,Lønnstabeller!$A$1:'Lønnstabeller'!$A$90),0)</f>
        <v>0</v>
      </c>
      <c r="BQ95" s="13">
        <f>IFERROR(LOOKUP(#REF!,Lønnstabeller!BQ1:'Lønnstabeller'!$CG$90,Lønnstabeller!$A$1:'Lønnstabeller'!$A$90),0)</f>
        <v>0</v>
      </c>
      <c r="BR95" s="13">
        <f>IFERROR(LOOKUP(#REF!,Lønnstabeller!BR1:'Lønnstabeller'!$CG$90,Lønnstabeller!$A$1:'Lønnstabeller'!$A$90),0)</f>
        <v>0</v>
      </c>
      <c r="BS95" s="13">
        <f>IFERROR(LOOKUP(#REF!,Lønnstabeller!BS1:'Lønnstabeller'!$CG$90,Lønnstabeller!$A$1:'Lønnstabeller'!$A$90),0)</f>
        <v>0</v>
      </c>
      <c r="BT95" s="13">
        <f>IFERROR(LOOKUP(#REF!,Lønnstabeller!BT1:'Lønnstabeller'!$CG$90,Lønnstabeller!$A$1:'Lønnstabeller'!$A$90),0)</f>
        <v>0</v>
      </c>
      <c r="BU95" s="13">
        <f>IFERROR(LOOKUP(#REF!,Lønnstabeller!BU1:'Lønnstabeller'!$CG$90,Lønnstabeller!$A$1:'Lønnstabeller'!$A$90),0)</f>
        <v>0</v>
      </c>
      <c r="BV95" s="13">
        <f>IFERROR(LOOKUP(#REF!,Lønnstabeller!BV1:'Lønnstabeller'!$CG$90,Lønnstabeller!$A$1:'Lønnstabeller'!$A$90),0)</f>
        <v>0</v>
      </c>
      <c r="BW95" s="13">
        <f>IFERROR(LOOKUP(#REF!,Lønnstabeller!BW1:'Lønnstabeller'!$CG$90,Lønnstabeller!$A$1:'Lønnstabeller'!$A$90),0)</f>
        <v>0</v>
      </c>
      <c r="BX95" s="13">
        <f>IFERROR(LOOKUP(#REF!,Lønnstabeller!BX1:'Lønnstabeller'!$CG$90,Lønnstabeller!$A$1:'Lønnstabeller'!$A$90),0)</f>
        <v>0</v>
      </c>
      <c r="BY95" s="13">
        <f>IFERROR(LOOKUP(#REF!,Lønnstabeller!BY1:'Lønnstabeller'!$CG$90,Lønnstabeller!$A$1:'Lønnstabeller'!$A$90),0)</f>
        <v>0</v>
      </c>
      <c r="BZ95" s="13">
        <f>IFERROR(LOOKUP(#REF!,Lønnstabeller!BZ1:'Lønnstabeller'!$CG$90,Lønnstabeller!$A$1:'Lønnstabeller'!$A$90),0)</f>
        <v>0</v>
      </c>
      <c r="CA95" s="13">
        <f>IFERROR(LOOKUP(#REF!,Lønnstabeller!CA1:'Lønnstabeller'!$CG$90,Lønnstabeller!$A$1:'Lønnstabeller'!$A$90),0)</f>
        <v>0</v>
      </c>
      <c r="CB95" s="13">
        <f>IFERROR(LOOKUP(#REF!,Lønnstabeller!CB1:'Lønnstabeller'!$CG$90,Lønnstabeller!$A$1:'Lønnstabeller'!$A$90),0)</f>
        <v>0</v>
      </c>
      <c r="CC95" s="13">
        <f>IFERROR(LOOKUP(#REF!,Lønnstabeller!CC1:'Lønnstabeller'!$CG$90,Lønnstabeller!$A$1:'Lønnstabeller'!$A$90),0)</f>
        <v>0</v>
      </c>
      <c r="CD95" s="13">
        <f>IFERROR(LOOKUP(#REF!,Lønnstabeller!CD1:'Lønnstabeller'!$CG$90,Lønnstabeller!$A$1:'Lønnstabeller'!$A$90),0)</f>
        <v>0</v>
      </c>
      <c r="CE95" s="13">
        <f>IFERROR(LOOKUP(#REF!,Lønnstabeller!CE1:'Lønnstabeller'!$CG$90,Lønnstabeller!$A$1:'Lønnstabeller'!$A$90),0)</f>
        <v>0</v>
      </c>
      <c r="CF95" s="13">
        <f>IFERROR(LOOKUP(#REF!,Lønnstabeller!CF1:'Lønnstabeller'!$CG$90,Lønnstabeller!$A$1:'Lønnstabeller'!$A$90),0)</f>
        <v>0</v>
      </c>
      <c r="CG95" s="13">
        <f>IFERROR(LOOKUP(#REF!,Lønnstabeller!CG1:'Lønnstabeller'!$CG$90,Lønnstabeller!$A$1:'Lønnstabeller'!$A$90),0)</f>
        <v>0</v>
      </c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</row>
    <row r="96" spans="1:147">
      <c r="A96" s="8" t="s">
        <v>17</v>
      </c>
      <c r="B96" s="13">
        <f>IFERROR(LOOKUP(#REF!,Lønnstabeller!B1:'Lønnstabeller'!$CG$90,Lønnstabeller!$A$1:'Lønnstabeller'!$A$90),0)</f>
        <v>0</v>
      </c>
      <c r="C96" s="13">
        <f>IFERROR(LOOKUP(#REF!,Lønnstabeller!C1:'Lønnstabeller'!$CG$90,Lønnstabeller!$A$1:'Lønnstabeller'!$A$90),0)</f>
        <v>0</v>
      </c>
      <c r="D96" s="13">
        <f>IFERROR(LOOKUP(#REF!,Lønnstabeller!D1:'Lønnstabeller'!$CG$90,Lønnstabeller!$A$1:'Lønnstabeller'!$A$90),0)</f>
        <v>0</v>
      </c>
      <c r="E96" s="13">
        <f>IFERROR(LOOKUP(#REF!,Lønnstabeller!E1:'Lønnstabeller'!$CG$90,Lønnstabeller!$A$1:'Lønnstabeller'!$A$90),0)</f>
        <v>0</v>
      </c>
      <c r="F96" s="13">
        <f>IFERROR(LOOKUP(#REF!,Lønnstabeller!F1:'Lønnstabeller'!$CG$90,Lønnstabeller!$A$1:'Lønnstabeller'!$A$90),0)</f>
        <v>0</v>
      </c>
      <c r="G96" s="13">
        <f>IFERROR(LOOKUP(#REF!,Lønnstabeller!G1:'Lønnstabeller'!$CG$90,Lønnstabeller!$A$1:'Lønnstabeller'!$A$90),0)</f>
        <v>0</v>
      </c>
      <c r="H96" s="13">
        <f>IFERROR(LOOKUP(#REF!,Lønnstabeller!H1:'Lønnstabeller'!$CG$90,Lønnstabeller!$A$1:'Lønnstabeller'!$A$90),0)</f>
        <v>0</v>
      </c>
      <c r="I96" s="13">
        <f>IFERROR(LOOKUP(#REF!,Lønnstabeller!I1:'Lønnstabeller'!$CG$90,Lønnstabeller!$A$1:'Lønnstabeller'!$A$90),0)</f>
        <v>0</v>
      </c>
      <c r="J96" s="13">
        <f>IFERROR(LOOKUP(#REF!,Lønnstabeller!J1:'Lønnstabeller'!$CG$90,Lønnstabeller!$A$1:'Lønnstabeller'!$A$90),0)</f>
        <v>0</v>
      </c>
      <c r="K96" s="13">
        <f>IFERROR(LOOKUP(#REF!,Lønnstabeller!K1:'Lønnstabeller'!$CG$90,Lønnstabeller!$A$1:'Lønnstabeller'!$A$90),0)</f>
        <v>0</v>
      </c>
      <c r="L96" s="13">
        <f>IFERROR(LOOKUP(#REF!,Lønnstabeller!L1:'Lønnstabeller'!$CG$90,Lønnstabeller!$A$1:'Lønnstabeller'!$A$90),0)</f>
        <v>0</v>
      </c>
      <c r="M96" s="13">
        <f>IFERROR(LOOKUP(#REF!,Lønnstabeller!M1:'Lønnstabeller'!$CG$90,Lønnstabeller!$A$1:'Lønnstabeller'!$A$90),0)</f>
        <v>0</v>
      </c>
      <c r="N96" s="13">
        <f>IFERROR(LOOKUP(#REF!,Lønnstabeller!N1:'Lønnstabeller'!$CG$90,Lønnstabeller!$A$1:'Lønnstabeller'!$A$90),0)</f>
        <v>0</v>
      </c>
      <c r="O96" s="13">
        <f>IFERROR(LOOKUP(#REF!,Lønnstabeller!O1:'Lønnstabeller'!$CG$90,Lønnstabeller!$A$1:'Lønnstabeller'!$A$90),0)</f>
        <v>0</v>
      </c>
      <c r="P96" s="13">
        <f>IFERROR(LOOKUP(#REF!,Lønnstabeller!P1:'Lønnstabeller'!$CG$90,Lønnstabeller!$A$1:'Lønnstabeller'!$A$90),0)</f>
        <v>0</v>
      </c>
      <c r="Q96" s="13">
        <f>IFERROR(LOOKUP(#REF!,Lønnstabeller!Q1:'Lønnstabeller'!$CG$90,Lønnstabeller!$A$1:'Lønnstabeller'!$A$90),0)</f>
        <v>0</v>
      </c>
      <c r="R96" s="13">
        <f>IFERROR(LOOKUP(#REF!,Lønnstabeller!R1:'Lønnstabeller'!$CG$90,Lønnstabeller!$A$1:'Lønnstabeller'!$A$90),0)</f>
        <v>0</v>
      </c>
      <c r="S96" s="13">
        <f>IFERROR(LOOKUP(#REF!,Lønnstabeller!S1:'Lønnstabeller'!$CG$90,Lønnstabeller!$A$1:'Lønnstabeller'!$A$90),0)</f>
        <v>0</v>
      </c>
      <c r="T96" s="13">
        <f>IFERROR(LOOKUP(#REF!,Lønnstabeller!T1:'Lønnstabeller'!$CG$90,Lønnstabeller!$A$1:'Lønnstabeller'!$A$90),0)</f>
        <v>0</v>
      </c>
      <c r="U96" s="13">
        <f>IFERROR(LOOKUP(#REF!,Lønnstabeller!U1:'Lønnstabeller'!$CG$90,Lønnstabeller!$A$1:'Lønnstabeller'!$A$90),0)</f>
        <v>0</v>
      </c>
      <c r="V96" s="13">
        <f>IFERROR(LOOKUP(#REF!,Lønnstabeller!V1:'Lønnstabeller'!$CG$90,Lønnstabeller!$A$1:'Lønnstabeller'!$A$90),0)</f>
        <v>0</v>
      </c>
      <c r="W96" s="13">
        <f>IFERROR(LOOKUP(#REF!,Lønnstabeller!W1:'Lønnstabeller'!$CG$90,Lønnstabeller!$A$1:'Lønnstabeller'!$A$90),0)</f>
        <v>0</v>
      </c>
      <c r="X96" s="13">
        <f>IFERROR(LOOKUP(#REF!,Lønnstabeller!X1:'Lønnstabeller'!$CG$90,Lønnstabeller!$A$1:'Lønnstabeller'!$A$90),0)</f>
        <v>0</v>
      </c>
      <c r="Y96" s="13">
        <f>IFERROR(LOOKUP(#REF!,Lønnstabeller!Y1:'Lønnstabeller'!$CG$90,Lønnstabeller!$A$1:'Lønnstabeller'!$A$90),0)</f>
        <v>0</v>
      </c>
      <c r="Z96" s="13">
        <f>IFERROR(LOOKUP(#REF!,Lønnstabeller!Z1:'Lønnstabeller'!$CG$90,Lønnstabeller!$A$1:'Lønnstabeller'!$A$90),0)</f>
        <v>0</v>
      </c>
      <c r="AA96" s="13">
        <f>IFERROR(LOOKUP(#REF!,Lønnstabeller!AA1:'Lønnstabeller'!$CG$90,Lønnstabeller!$A$1:'Lønnstabeller'!$A$90),0)</f>
        <v>0</v>
      </c>
      <c r="AB96" s="13">
        <f>IFERROR(LOOKUP(#REF!,Lønnstabeller!AB1:'Lønnstabeller'!$CG$90,Lønnstabeller!$A$1:'Lønnstabeller'!$A$90),0)</f>
        <v>0</v>
      </c>
      <c r="AC96" s="13">
        <f>IFERROR(LOOKUP(#REF!,Lønnstabeller!AC1:'Lønnstabeller'!$CG$90,Lønnstabeller!$A$1:'Lønnstabeller'!$A$90),0)</f>
        <v>0</v>
      </c>
      <c r="AD96" s="13">
        <f>IFERROR(LOOKUP(#REF!,Lønnstabeller!AD1:'Lønnstabeller'!$CG$90,Lønnstabeller!$A$1:'Lønnstabeller'!$A$90),0)</f>
        <v>0</v>
      </c>
      <c r="AE96" s="13">
        <f>IFERROR(LOOKUP(#REF!,Lønnstabeller!AE1:'Lønnstabeller'!$CG$90,Lønnstabeller!$A$1:'Lønnstabeller'!$A$90),0)</f>
        <v>0</v>
      </c>
      <c r="AF96" s="13">
        <f>IFERROR(LOOKUP(#REF!,Lønnstabeller!AF1:'Lønnstabeller'!$CG$90,Lønnstabeller!$A$1:'Lønnstabeller'!$A$90),0)</f>
        <v>0</v>
      </c>
      <c r="AG96" s="13">
        <f>IFERROR(LOOKUP(#REF!,Lønnstabeller!AG1:'Lønnstabeller'!$CG$90,Lønnstabeller!$A$1:'Lønnstabeller'!$A$90),0)</f>
        <v>0</v>
      </c>
      <c r="AH96" s="13">
        <f>IFERROR(LOOKUP(#REF!,Lønnstabeller!AH1:'Lønnstabeller'!$CG$90,Lønnstabeller!$A$1:'Lønnstabeller'!$A$90),0)</f>
        <v>0</v>
      </c>
      <c r="AI96" s="13">
        <f>IFERROR(LOOKUP(#REF!,Lønnstabeller!AI1:'Lønnstabeller'!$CG$90,Lønnstabeller!$A$1:'Lønnstabeller'!$A$90),0)</f>
        <v>0</v>
      </c>
      <c r="AJ96" s="13">
        <f>IFERROR(LOOKUP(#REF!,Lønnstabeller!AJ1:'Lønnstabeller'!$CG$90,Lønnstabeller!$A$1:'Lønnstabeller'!$A$90),0)</f>
        <v>0</v>
      </c>
      <c r="AK96" s="13">
        <f>IFERROR(LOOKUP(#REF!,Lønnstabeller!AK1:'Lønnstabeller'!$CG$90,Lønnstabeller!$A$1:'Lønnstabeller'!$A$90),0)</f>
        <v>0</v>
      </c>
      <c r="AL96" s="13">
        <f>IFERROR(LOOKUP(#REF!,Lønnstabeller!AL1:'Lønnstabeller'!$CG$90,Lønnstabeller!$A$1:'Lønnstabeller'!$A$90),0)</f>
        <v>0</v>
      </c>
      <c r="AM96" s="13">
        <f>IFERROR(LOOKUP(#REF!,Lønnstabeller!AM1:'Lønnstabeller'!$CG$90,Lønnstabeller!$A$1:'Lønnstabeller'!$A$90),0)</f>
        <v>0</v>
      </c>
      <c r="AN96" s="13">
        <f>IFERROR(LOOKUP(#REF!,Lønnstabeller!AN1:'Lønnstabeller'!$CG$90,Lønnstabeller!$A$1:'Lønnstabeller'!$A$90),0)</f>
        <v>0</v>
      </c>
      <c r="AO96" s="13">
        <f>IFERROR(LOOKUP(#REF!,Lønnstabeller!AO1:'Lønnstabeller'!$CG$90,Lønnstabeller!$A$1:'Lønnstabeller'!$A$90),0)</f>
        <v>0</v>
      </c>
      <c r="AP96" s="13">
        <f>IFERROR(LOOKUP(#REF!,Lønnstabeller!AP1:'Lønnstabeller'!$CG$90,Lønnstabeller!$A$1:'Lønnstabeller'!$A$90),0)</f>
        <v>0</v>
      </c>
      <c r="AQ96" s="13">
        <f>IFERROR(LOOKUP(#REF!,Lønnstabeller!AQ1:'Lønnstabeller'!$CG$90,Lønnstabeller!$A$1:'Lønnstabeller'!$A$90),0)</f>
        <v>0</v>
      </c>
      <c r="AR96" s="13">
        <f>IFERROR(LOOKUP(#REF!,Lønnstabeller!AR1:'Lønnstabeller'!$CG$90,Lønnstabeller!$A$1:'Lønnstabeller'!$A$90),0)</f>
        <v>0</v>
      </c>
      <c r="AS96" s="13">
        <f>IFERROR(LOOKUP(#REF!,Lønnstabeller!AS1:'Lønnstabeller'!$CG$90,Lønnstabeller!$A$1:'Lønnstabeller'!$A$90),0)</f>
        <v>0</v>
      </c>
      <c r="AT96" s="13">
        <f>IFERROR(LOOKUP(#REF!,Lønnstabeller!AT1:'Lønnstabeller'!$CG$90,Lønnstabeller!$A$1:'Lønnstabeller'!$A$90),0)</f>
        <v>0</v>
      </c>
      <c r="AU96" s="13">
        <f>IFERROR(LOOKUP(#REF!,Lønnstabeller!AU1:'Lønnstabeller'!$CG$90,Lønnstabeller!$A$1:'Lønnstabeller'!$A$90),0)</f>
        <v>0</v>
      </c>
      <c r="AV96" s="13">
        <f>IFERROR(LOOKUP(#REF!,Lønnstabeller!AV1:'Lønnstabeller'!$CG$90,Lønnstabeller!$A$1:'Lønnstabeller'!$A$90),0)</f>
        <v>0</v>
      </c>
      <c r="AW96" s="13">
        <f>IFERROR(LOOKUP(#REF!,Lønnstabeller!AW1:'Lønnstabeller'!$CG$90,Lønnstabeller!$A$1:'Lønnstabeller'!$A$90),0)</f>
        <v>0</v>
      </c>
      <c r="AX96" s="13">
        <f>IFERROR(LOOKUP(#REF!,Lønnstabeller!AX1:'Lønnstabeller'!$CG$90,Lønnstabeller!$A$1:'Lønnstabeller'!$A$90),0)</f>
        <v>0</v>
      </c>
      <c r="AY96" s="13">
        <f>IFERROR(LOOKUP(#REF!,Lønnstabeller!AY1:'Lønnstabeller'!$CG$90,Lønnstabeller!$A$1:'Lønnstabeller'!$A$90),0)</f>
        <v>0</v>
      </c>
      <c r="AZ96" s="13">
        <f>IFERROR(LOOKUP(#REF!,Lønnstabeller!AZ1:'Lønnstabeller'!$CG$90,Lønnstabeller!$A$1:'Lønnstabeller'!$A$90),0)</f>
        <v>0</v>
      </c>
      <c r="BA96" s="13">
        <f>IFERROR(LOOKUP(#REF!,Lønnstabeller!BA1:'Lønnstabeller'!$CG$90,Lønnstabeller!$A$1:'Lønnstabeller'!$A$90),0)</f>
        <v>0</v>
      </c>
      <c r="BB96" s="13">
        <f>IFERROR(LOOKUP(#REF!,Lønnstabeller!BB1:'Lønnstabeller'!$CG$90,Lønnstabeller!$A$1:'Lønnstabeller'!$A$90),0)</f>
        <v>0</v>
      </c>
      <c r="BC96" s="13">
        <f>IFERROR(LOOKUP(#REF!,Lønnstabeller!BC1:'Lønnstabeller'!$CG$90,Lønnstabeller!$A$1:'Lønnstabeller'!$A$90),0)</f>
        <v>0</v>
      </c>
      <c r="BD96" s="13">
        <f>IFERROR(LOOKUP(#REF!,Lønnstabeller!BD1:'Lønnstabeller'!$CG$90,Lønnstabeller!$A$1:'Lønnstabeller'!$A$90),0)</f>
        <v>0</v>
      </c>
      <c r="BE96" s="13">
        <f>IFERROR(LOOKUP(#REF!,Lønnstabeller!BE1:'Lønnstabeller'!$CG$90,Lønnstabeller!$A$1:'Lønnstabeller'!$A$90),0)</f>
        <v>0</v>
      </c>
      <c r="BF96" s="13">
        <f>IFERROR(LOOKUP(#REF!,Lønnstabeller!BF1:'Lønnstabeller'!$CG$90,Lønnstabeller!$A$1:'Lønnstabeller'!$A$90),0)</f>
        <v>0</v>
      </c>
      <c r="BG96" s="13">
        <f>IFERROR(LOOKUP(#REF!,Lønnstabeller!BG1:'Lønnstabeller'!$CG$90,Lønnstabeller!$A$1:'Lønnstabeller'!$A$90),0)</f>
        <v>0</v>
      </c>
      <c r="BH96" s="13">
        <f>IFERROR(LOOKUP(#REF!,Lønnstabeller!BH1:'Lønnstabeller'!$CG$90,Lønnstabeller!$A$1:'Lønnstabeller'!$A$90),0)</f>
        <v>0</v>
      </c>
      <c r="BI96" s="13">
        <f>IFERROR(LOOKUP(#REF!,Lønnstabeller!BI1:'Lønnstabeller'!$CG$90,Lønnstabeller!$A$1:'Lønnstabeller'!$A$90),0)</f>
        <v>0</v>
      </c>
      <c r="BJ96" s="13">
        <f>IFERROR(LOOKUP(#REF!,Lønnstabeller!BJ1:'Lønnstabeller'!$CG$90,Lønnstabeller!$A$1:'Lønnstabeller'!$A$90),0)</f>
        <v>0</v>
      </c>
      <c r="BK96" s="13">
        <f>IFERROR(LOOKUP(#REF!,Lønnstabeller!BK1:'Lønnstabeller'!$CG$90,Lønnstabeller!$A$1:'Lønnstabeller'!$A$90),0)</f>
        <v>0</v>
      </c>
      <c r="BL96" s="13">
        <f>IFERROR(LOOKUP(#REF!,Lønnstabeller!BL1:'Lønnstabeller'!$CG$90,Lønnstabeller!$A$1:'Lønnstabeller'!$A$90),0)</f>
        <v>0</v>
      </c>
      <c r="BM96" s="13">
        <f>IFERROR(LOOKUP(#REF!,Lønnstabeller!BM1:'Lønnstabeller'!$CG$90,Lønnstabeller!$A$1:'Lønnstabeller'!$A$90),0)</f>
        <v>0</v>
      </c>
      <c r="BN96" s="13">
        <f>IFERROR(LOOKUP(#REF!,Lønnstabeller!BN1:'Lønnstabeller'!$CG$90,Lønnstabeller!$A$1:'Lønnstabeller'!$A$90),0)</f>
        <v>0</v>
      </c>
      <c r="BO96" s="13">
        <f>IFERROR(LOOKUP(#REF!,Lønnstabeller!BO1:'Lønnstabeller'!$CG$90,Lønnstabeller!$A$1:'Lønnstabeller'!$A$90),0)</f>
        <v>0</v>
      </c>
      <c r="BP96" s="13">
        <f>IFERROR(LOOKUP(#REF!,Lønnstabeller!BP1:'Lønnstabeller'!$CG$90,Lønnstabeller!$A$1:'Lønnstabeller'!$A$90),0)</f>
        <v>0</v>
      </c>
      <c r="BQ96" s="13">
        <f>IFERROR(LOOKUP(#REF!,Lønnstabeller!BQ1:'Lønnstabeller'!$CG$90,Lønnstabeller!$A$1:'Lønnstabeller'!$A$90),0)</f>
        <v>0</v>
      </c>
      <c r="BR96" s="13">
        <f>IFERROR(LOOKUP(#REF!,Lønnstabeller!BR1:'Lønnstabeller'!$CG$90,Lønnstabeller!$A$1:'Lønnstabeller'!$A$90),0)</f>
        <v>0</v>
      </c>
      <c r="BS96" s="13">
        <f>IFERROR(LOOKUP(#REF!,Lønnstabeller!BS1:'Lønnstabeller'!$CG$90,Lønnstabeller!$A$1:'Lønnstabeller'!$A$90),0)</f>
        <v>0</v>
      </c>
      <c r="BT96" s="13">
        <f>IFERROR(LOOKUP(#REF!,Lønnstabeller!BT1:'Lønnstabeller'!$CG$90,Lønnstabeller!$A$1:'Lønnstabeller'!$A$90),0)</f>
        <v>0</v>
      </c>
      <c r="BU96" s="13">
        <f>IFERROR(LOOKUP(#REF!,Lønnstabeller!BU1:'Lønnstabeller'!$CG$90,Lønnstabeller!$A$1:'Lønnstabeller'!$A$90),0)</f>
        <v>0</v>
      </c>
      <c r="BV96" s="13">
        <f>IFERROR(LOOKUP(#REF!,Lønnstabeller!BV1:'Lønnstabeller'!$CG$90,Lønnstabeller!$A$1:'Lønnstabeller'!$A$90),0)</f>
        <v>0</v>
      </c>
      <c r="BW96" s="13">
        <f>IFERROR(LOOKUP(#REF!,Lønnstabeller!BW1:'Lønnstabeller'!$CG$90,Lønnstabeller!$A$1:'Lønnstabeller'!$A$90),0)</f>
        <v>0</v>
      </c>
      <c r="BX96" s="13">
        <f>IFERROR(LOOKUP(#REF!,Lønnstabeller!BX1:'Lønnstabeller'!$CG$90,Lønnstabeller!$A$1:'Lønnstabeller'!$A$90),0)</f>
        <v>0</v>
      </c>
      <c r="BY96" s="13">
        <f>IFERROR(LOOKUP(#REF!,Lønnstabeller!BY1:'Lønnstabeller'!$CG$90,Lønnstabeller!$A$1:'Lønnstabeller'!$A$90),0)</f>
        <v>0</v>
      </c>
      <c r="BZ96" s="13">
        <f>IFERROR(LOOKUP(#REF!,Lønnstabeller!BZ1:'Lønnstabeller'!$CG$90,Lønnstabeller!$A$1:'Lønnstabeller'!$A$90),0)</f>
        <v>0</v>
      </c>
      <c r="CA96" s="13">
        <f>IFERROR(LOOKUP(#REF!,Lønnstabeller!CA1:'Lønnstabeller'!$CG$90,Lønnstabeller!$A$1:'Lønnstabeller'!$A$90),0)</f>
        <v>0</v>
      </c>
      <c r="CB96" s="13">
        <f>IFERROR(LOOKUP(#REF!,Lønnstabeller!CB1:'Lønnstabeller'!$CG$90,Lønnstabeller!$A$1:'Lønnstabeller'!$A$90),0)</f>
        <v>0</v>
      </c>
      <c r="CC96" s="13">
        <f>IFERROR(LOOKUP(#REF!,Lønnstabeller!CC1:'Lønnstabeller'!$CG$90,Lønnstabeller!$A$1:'Lønnstabeller'!$A$90),0)</f>
        <v>0</v>
      </c>
      <c r="CD96" s="13">
        <f>IFERROR(LOOKUP(#REF!,Lønnstabeller!CD1:'Lønnstabeller'!$CG$90,Lønnstabeller!$A$1:'Lønnstabeller'!$A$90),0)</f>
        <v>0</v>
      </c>
      <c r="CE96" s="13">
        <f>IFERROR(LOOKUP(#REF!,Lønnstabeller!CE1:'Lønnstabeller'!$CG$90,Lønnstabeller!$A$1:'Lønnstabeller'!$A$90),0)</f>
        <v>0</v>
      </c>
      <c r="CF96" s="13">
        <f>IFERROR(LOOKUP(#REF!,Lønnstabeller!CF1:'Lønnstabeller'!$CG$90,Lønnstabeller!$A$1:'Lønnstabeller'!$A$90),0)</f>
        <v>0</v>
      </c>
      <c r="CG96" s="13">
        <f>IFERROR(LOOKUP(#REF!,Lønnstabeller!CG1:'Lønnstabeller'!$CG$90,Lønnstabeller!$A$1:'Lønnstabeller'!$A$90),0)</f>
        <v>0</v>
      </c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</row>
    <row r="97" spans="1:147">
      <c r="A97" s="8" t="s">
        <v>18</v>
      </c>
      <c r="B97" s="13">
        <f>IFERROR(LOOKUP(#REF!,Lønnstabeller!B1:'Lønnstabeller'!$CG$90,Lønnstabeller!$A$1:'Lønnstabeller'!$A$90),0)</f>
        <v>0</v>
      </c>
      <c r="C97" s="13">
        <f>IFERROR(LOOKUP(#REF!,Lønnstabeller!C1:'Lønnstabeller'!$CG$90,Lønnstabeller!$A$1:'Lønnstabeller'!$A$90),0)</f>
        <v>0</v>
      </c>
      <c r="D97" s="13">
        <f>IFERROR(LOOKUP(#REF!,Lønnstabeller!D1:'Lønnstabeller'!$CG$90,Lønnstabeller!$A$1:'Lønnstabeller'!$A$90),0)</f>
        <v>0</v>
      </c>
      <c r="E97" s="13">
        <f>IFERROR(LOOKUP(#REF!,Lønnstabeller!E1:'Lønnstabeller'!$CG$90,Lønnstabeller!$A$1:'Lønnstabeller'!$A$90),0)</f>
        <v>0</v>
      </c>
      <c r="F97" s="13">
        <f>IFERROR(LOOKUP(#REF!,Lønnstabeller!F1:'Lønnstabeller'!$CG$90,Lønnstabeller!$A$1:'Lønnstabeller'!$A$90),0)</f>
        <v>0</v>
      </c>
      <c r="G97" s="13">
        <f>IFERROR(LOOKUP(#REF!,Lønnstabeller!G1:'Lønnstabeller'!$CG$90,Lønnstabeller!$A$1:'Lønnstabeller'!$A$90),0)</f>
        <v>0</v>
      </c>
      <c r="H97" s="13">
        <f>IFERROR(LOOKUP(#REF!,Lønnstabeller!H1:'Lønnstabeller'!$CG$90,Lønnstabeller!$A$1:'Lønnstabeller'!$A$90),0)</f>
        <v>0</v>
      </c>
      <c r="I97" s="13">
        <f>IFERROR(LOOKUP(#REF!,Lønnstabeller!I1:'Lønnstabeller'!$CG$90,Lønnstabeller!$A$1:'Lønnstabeller'!$A$90),0)</f>
        <v>0</v>
      </c>
      <c r="J97" s="13">
        <f>IFERROR(LOOKUP(#REF!,Lønnstabeller!J1:'Lønnstabeller'!$CG$90,Lønnstabeller!$A$1:'Lønnstabeller'!$A$90),0)</f>
        <v>0</v>
      </c>
      <c r="K97" s="13">
        <f>IFERROR(LOOKUP(#REF!,Lønnstabeller!K1:'Lønnstabeller'!$CG$90,Lønnstabeller!$A$1:'Lønnstabeller'!$A$90),0)</f>
        <v>0</v>
      </c>
      <c r="L97" s="13">
        <f>IFERROR(LOOKUP(#REF!,Lønnstabeller!L1:'Lønnstabeller'!$CG$90,Lønnstabeller!$A$1:'Lønnstabeller'!$A$90),0)</f>
        <v>0</v>
      </c>
      <c r="M97" s="13">
        <f>IFERROR(LOOKUP(#REF!,Lønnstabeller!M1:'Lønnstabeller'!$CG$90,Lønnstabeller!$A$1:'Lønnstabeller'!$A$90),0)</f>
        <v>0</v>
      </c>
      <c r="N97" s="13">
        <f>IFERROR(LOOKUP(#REF!,Lønnstabeller!N1:'Lønnstabeller'!$CG$90,Lønnstabeller!$A$1:'Lønnstabeller'!$A$90),0)</f>
        <v>0</v>
      </c>
      <c r="O97" s="13">
        <f>IFERROR(LOOKUP(#REF!,Lønnstabeller!O1:'Lønnstabeller'!$CG$90,Lønnstabeller!$A$1:'Lønnstabeller'!$A$90),0)</f>
        <v>0</v>
      </c>
      <c r="P97" s="13">
        <f>IFERROR(LOOKUP(#REF!,Lønnstabeller!P1:'Lønnstabeller'!$CG$90,Lønnstabeller!$A$1:'Lønnstabeller'!$A$90),0)</f>
        <v>0</v>
      </c>
      <c r="Q97" s="13">
        <f>IFERROR(LOOKUP(#REF!,Lønnstabeller!Q1:'Lønnstabeller'!$CG$90,Lønnstabeller!$A$1:'Lønnstabeller'!$A$90),0)</f>
        <v>0</v>
      </c>
      <c r="R97" s="13">
        <f>IFERROR(LOOKUP(#REF!,Lønnstabeller!R1:'Lønnstabeller'!$CG$90,Lønnstabeller!$A$1:'Lønnstabeller'!$A$90),0)</f>
        <v>0</v>
      </c>
      <c r="S97" s="13">
        <f>IFERROR(LOOKUP(#REF!,Lønnstabeller!S1:'Lønnstabeller'!$CG$90,Lønnstabeller!$A$1:'Lønnstabeller'!$A$90),0)</f>
        <v>0</v>
      </c>
      <c r="T97" s="13">
        <f>IFERROR(LOOKUP(#REF!,Lønnstabeller!T1:'Lønnstabeller'!$CG$90,Lønnstabeller!$A$1:'Lønnstabeller'!$A$90),0)</f>
        <v>0</v>
      </c>
      <c r="U97" s="13">
        <f>IFERROR(LOOKUP(#REF!,Lønnstabeller!U1:'Lønnstabeller'!$CG$90,Lønnstabeller!$A$1:'Lønnstabeller'!$A$90),0)</f>
        <v>0</v>
      </c>
      <c r="V97" s="13">
        <f>IFERROR(LOOKUP(#REF!,Lønnstabeller!V1:'Lønnstabeller'!$CG$90,Lønnstabeller!$A$1:'Lønnstabeller'!$A$90),0)</f>
        <v>0</v>
      </c>
      <c r="W97" s="13">
        <f>IFERROR(LOOKUP(#REF!,Lønnstabeller!W1:'Lønnstabeller'!$CG$90,Lønnstabeller!$A$1:'Lønnstabeller'!$A$90),0)</f>
        <v>0</v>
      </c>
      <c r="X97" s="13">
        <f>IFERROR(LOOKUP(#REF!,Lønnstabeller!X1:'Lønnstabeller'!$CG$90,Lønnstabeller!$A$1:'Lønnstabeller'!$A$90),0)</f>
        <v>0</v>
      </c>
      <c r="Y97" s="13">
        <f>IFERROR(LOOKUP(#REF!,Lønnstabeller!Y1:'Lønnstabeller'!$CG$90,Lønnstabeller!$A$1:'Lønnstabeller'!$A$90),0)</f>
        <v>0</v>
      </c>
      <c r="Z97" s="13">
        <f>IFERROR(LOOKUP(#REF!,Lønnstabeller!Z1:'Lønnstabeller'!$CG$90,Lønnstabeller!$A$1:'Lønnstabeller'!$A$90),0)</f>
        <v>0</v>
      </c>
      <c r="AA97" s="13">
        <f>IFERROR(LOOKUP(#REF!,Lønnstabeller!AA1:'Lønnstabeller'!$CG$90,Lønnstabeller!$A$1:'Lønnstabeller'!$A$90),0)</f>
        <v>0</v>
      </c>
      <c r="AB97" s="13">
        <f>IFERROR(LOOKUP(#REF!,Lønnstabeller!AB1:'Lønnstabeller'!$CG$90,Lønnstabeller!$A$1:'Lønnstabeller'!$A$90),0)</f>
        <v>0</v>
      </c>
      <c r="AC97" s="13">
        <f>IFERROR(LOOKUP(#REF!,Lønnstabeller!AC1:'Lønnstabeller'!$CG$90,Lønnstabeller!$A$1:'Lønnstabeller'!$A$90),0)</f>
        <v>0</v>
      </c>
      <c r="AD97" s="13">
        <f>IFERROR(LOOKUP(#REF!,Lønnstabeller!AD1:'Lønnstabeller'!$CG$90,Lønnstabeller!$A$1:'Lønnstabeller'!$A$90),0)</f>
        <v>0</v>
      </c>
      <c r="AE97" s="13">
        <f>IFERROR(LOOKUP(#REF!,Lønnstabeller!AE1:'Lønnstabeller'!$CG$90,Lønnstabeller!$A$1:'Lønnstabeller'!$A$90),0)</f>
        <v>0</v>
      </c>
      <c r="AF97" s="13">
        <f>IFERROR(LOOKUP(#REF!,Lønnstabeller!AF1:'Lønnstabeller'!$CG$90,Lønnstabeller!$A$1:'Lønnstabeller'!$A$90),0)</f>
        <v>0</v>
      </c>
      <c r="AG97" s="13">
        <f>IFERROR(LOOKUP(#REF!,Lønnstabeller!AG1:'Lønnstabeller'!$CG$90,Lønnstabeller!$A$1:'Lønnstabeller'!$A$90),0)</f>
        <v>0</v>
      </c>
      <c r="AH97" s="13">
        <f>IFERROR(LOOKUP(#REF!,Lønnstabeller!AH1:'Lønnstabeller'!$CG$90,Lønnstabeller!$A$1:'Lønnstabeller'!$A$90),0)</f>
        <v>0</v>
      </c>
      <c r="AI97" s="13">
        <f>IFERROR(LOOKUP(#REF!,Lønnstabeller!AI1:'Lønnstabeller'!$CG$90,Lønnstabeller!$A$1:'Lønnstabeller'!$A$90),0)</f>
        <v>0</v>
      </c>
      <c r="AJ97" s="13">
        <f>IFERROR(LOOKUP(#REF!,Lønnstabeller!AJ1:'Lønnstabeller'!$CG$90,Lønnstabeller!$A$1:'Lønnstabeller'!$A$90),0)</f>
        <v>0</v>
      </c>
      <c r="AK97" s="13">
        <f>IFERROR(LOOKUP(#REF!,Lønnstabeller!AK1:'Lønnstabeller'!$CG$90,Lønnstabeller!$A$1:'Lønnstabeller'!$A$90),0)</f>
        <v>0</v>
      </c>
      <c r="AL97" s="13">
        <f>IFERROR(LOOKUP(#REF!,Lønnstabeller!AL1:'Lønnstabeller'!$CG$90,Lønnstabeller!$A$1:'Lønnstabeller'!$A$90),0)</f>
        <v>0</v>
      </c>
      <c r="AM97" s="13">
        <f>IFERROR(LOOKUP(#REF!,Lønnstabeller!AM1:'Lønnstabeller'!$CG$90,Lønnstabeller!$A$1:'Lønnstabeller'!$A$90),0)</f>
        <v>0</v>
      </c>
      <c r="AN97" s="13">
        <f>IFERROR(LOOKUP(#REF!,Lønnstabeller!AN1:'Lønnstabeller'!$CG$90,Lønnstabeller!$A$1:'Lønnstabeller'!$A$90),0)</f>
        <v>0</v>
      </c>
      <c r="AO97" s="13">
        <f>IFERROR(LOOKUP(#REF!,Lønnstabeller!AO1:'Lønnstabeller'!$CG$90,Lønnstabeller!$A$1:'Lønnstabeller'!$A$90),0)</f>
        <v>0</v>
      </c>
      <c r="AP97" s="13">
        <f>IFERROR(LOOKUP(#REF!,Lønnstabeller!AP1:'Lønnstabeller'!$CG$90,Lønnstabeller!$A$1:'Lønnstabeller'!$A$90),0)</f>
        <v>0</v>
      </c>
      <c r="AQ97" s="13">
        <f>IFERROR(LOOKUP(#REF!,Lønnstabeller!AQ1:'Lønnstabeller'!$CG$90,Lønnstabeller!$A$1:'Lønnstabeller'!$A$90),0)</f>
        <v>0</v>
      </c>
      <c r="AR97" s="13">
        <f>IFERROR(LOOKUP(#REF!,Lønnstabeller!AR1:'Lønnstabeller'!$CG$90,Lønnstabeller!$A$1:'Lønnstabeller'!$A$90),0)</f>
        <v>0</v>
      </c>
      <c r="AS97" s="13">
        <f>IFERROR(LOOKUP(#REF!,Lønnstabeller!AS1:'Lønnstabeller'!$CG$90,Lønnstabeller!$A$1:'Lønnstabeller'!$A$90),0)</f>
        <v>0</v>
      </c>
      <c r="AT97" s="13">
        <f>IFERROR(LOOKUP(#REF!,Lønnstabeller!AT1:'Lønnstabeller'!$CG$90,Lønnstabeller!$A$1:'Lønnstabeller'!$A$90),0)</f>
        <v>0</v>
      </c>
      <c r="AU97" s="13">
        <f>IFERROR(LOOKUP(#REF!,Lønnstabeller!AU1:'Lønnstabeller'!$CG$90,Lønnstabeller!$A$1:'Lønnstabeller'!$A$90),0)</f>
        <v>0</v>
      </c>
      <c r="AV97" s="13">
        <f>IFERROR(LOOKUP(#REF!,Lønnstabeller!AV1:'Lønnstabeller'!$CG$90,Lønnstabeller!$A$1:'Lønnstabeller'!$A$90),0)</f>
        <v>0</v>
      </c>
      <c r="AW97" s="13">
        <f>IFERROR(LOOKUP(#REF!,Lønnstabeller!AW1:'Lønnstabeller'!$CG$90,Lønnstabeller!$A$1:'Lønnstabeller'!$A$90),0)</f>
        <v>0</v>
      </c>
      <c r="AX97" s="13">
        <f>IFERROR(LOOKUP(#REF!,Lønnstabeller!AX1:'Lønnstabeller'!$CG$90,Lønnstabeller!$A$1:'Lønnstabeller'!$A$90),0)</f>
        <v>0</v>
      </c>
      <c r="AY97" s="13">
        <f>IFERROR(LOOKUP(#REF!,Lønnstabeller!AY1:'Lønnstabeller'!$CG$90,Lønnstabeller!$A$1:'Lønnstabeller'!$A$90),0)</f>
        <v>0</v>
      </c>
      <c r="AZ97" s="13">
        <f>IFERROR(LOOKUP(#REF!,Lønnstabeller!AZ1:'Lønnstabeller'!$CG$90,Lønnstabeller!$A$1:'Lønnstabeller'!$A$90),0)</f>
        <v>0</v>
      </c>
      <c r="BA97" s="13">
        <f>IFERROR(LOOKUP(#REF!,Lønnstabeller!BA1:'Lønnstabeller'!$CG$90,Lønnstabeller!$A$1:'Lønnstabeller'!$A$90),0)</f>
        <v>0</v>
      </c>
      <c r="BB97" s="13">
        <f>IFERROR(LOOKUP(#REF!,Lønnstabeller!BB1:'Lønnstabeller'!$CG$90,Lønnstabeller!$A$1:'Lønnstabeller'!$A$90),0)</f>
        <v>0</v>
      </c>
      <c r="BC97" s="13">
        <f>IFERROR(LOOKUP(#REF!,Lønnstabeller!BC1:'Lønnstabeller'!$CG$90,Lønnstabeller!$A$1:'Lønnstabeller'!$A$90),0)</f>
        <v>0</v>
      </c>
      <c r="BD97" s="13">
        <f>IFERROR(LOOKUP(#REF!,Lønnstabeller!BD1:'Lønnstabeller'!$CG$90,Lønnstabeller!$A$1:'Lønnstabeller'!$A$90),0)</f>
        <v>0</v>
      </c>
      <c r="BE97" s="13">
        <f>IFERROR(LOOKUP(#REF!,Lønnstabeller!BE1:'Lønnstabeller'!$CG$90,Lønnstabeller!$A$1:'Lønnstabeller'!$A$90),0)</f>
        <v>0</v>
      </c>
      <c r="BF97" s="13">
        <f>IFERROR(LOOKUP(#REF!,Lønnstabeller!BF1:'Lønnstabeller'!$CG$90,Lønnstabeller!$A$1:'Lønnstabeller'!$A$90),0)</f>
        <v>0</v>
      </c>
      <c r="BG97" s="13">
        <f>IFERROR(LOOKUP(#REF!,Lønnstabeller!BG1:'Lønnstabeller'!$CG$90,Lønnstabeller!$A$1:'Lønnstabeller'!$A$90),0)</f>
        <v>0</v>
      </c>
      <c r="BH97" s="13">
        <f>IFERROR(LOOKUP(#REF!,Lønnstabeller!BH1:'Lønnstabeller'!$CG$90,Lønnstabeller!$A$1:'Lønnstabeller'!$A$90),0)</f>
        <v>0</v>
      </c>
      <c r="BI97" s="13">
        <f>IFERROR(LOOKUP(#REF!,Lønnstabeller!BI1:'Lønnstabeller'!$CG$90,Lønnstabeller!$A$1:'Lønnstabeller'!$A$90),0)</f>
        <v>0</v>
      </c>
      <c r="BJ97" s="13">
        <f>IFERROR(LOOKUP(#REF!,Lønnstabeller!BJ1:'Lønnstabeller'!$CG$90,Lønnstabeller!$A$1:'Lønnstabeller'!$A$90),0)</f>
        <v>0</v>
      </c>
      <c r="BK97" s="13">
        <f>IFERROR(LOOKUP(#REF!,Lønnstabeller!BK1:'Lønnstabeller'!$CG$90,Lønnstabeller!$A$1:'Lønnstabeller'!$A$90),0)</f>
        <v>0</v>
      </c>
      <c r="BL97" s="13">
        <f>IFERROR(LOOKUP(#REF!,Lønnstabeller!BL1:'Lønnstabeller'!$CG$90,Lønnstabeller!$A$1:'Lønnstabeller'!$A$90),0)</f>
        <v>0</v>
      </c>
      <c r="BM97" s="13">
        <f>IFERROR(LOOKUP(#REF!,Lønnstabeller!BM1:'Lønnstabeller'!$CG$90,Lønnstabeller!$A$1:'Lønnstabeller'!$A$90),0)</f>
        <v>0</v>
      </c>
      <c r="BN97" s="13">
        <f>IFERROR(LOOKUP(#REF!,Lønnstabeller!BN1:'Lønnstabeller'!$CG$90,Lønnstabeller!$A$1:'Lønnstabeller'!$A$90),0)</f>
        <v>0</v>
      </c>
      <c r="BO97" s="13">
        <f>IFERROR(LOOKUP(#REF!,Lønnstabeller!BO1:'Lønnstabeller'!$CG$90,Lønnstabeller!$A$1:'Lønnstabeller'!$A$90),0)</f>
        <v>0</v>
      </c>
      <c r="BP97" s="13">
        <f>IFERROR(LOOKUP(#REF!,Lønnstabeller!BP1:'Lønnstabeller'!$CG$90,Lønnstabeller!$A$1:'Lønnstabeller'!$A$90),0)</f>
        <v>0</v>
      </c>
      <c r="BQ97" s="13">
        <f>IFERROR(LOOKUP(#REF!,Lønnstabeller!BQ1:'Lønnstabeller'!$CG$90,Lønnstabeller!$A$1:'Lønnstabeller'!$A$90),0)</f>
        <v>0</v>
      </c>
      <c r="BR97" s="13">
        <f>IFERROR(LOOKUP(#REF!,Lønnstabeller!BR1:'Lønnstabeller'!$CG$90,Lønnstabeller!$A$1:'Lønnstabeller'!$A$90),0)</f>
        <v>0</v>
      </c>
      <c r="BS97" s="13">
        <f>IFERROR(LOOKUP(#REF!,Lønnstabeller!BS1:'Lønnstabeller'!$CG$90,Lønnstabeller!$A$1:'Lønnstabeller'!$A$90),0)</f>
        <v>0</v>
      </c>
      <c r="BT97" s="13">
        <f>IFERROR(LOOKUP(#REF!,Lønnstabeller!BT1:'Lønnstabeller'!$CG$90,Lønnstabeller!$A$1:'Lønnstabeller'!$A$90),0)</f>
        <v>0</v>
      </c>
      <c r="BU97" s="13">
        <f>IFERROR(LOOKUP(#REF!,Lønnstabeller!BU1:'Lønnstabeller'!$CG$90,Lønnstabeller!$A$1:'Lønnstabeller'!$A$90),0)</f>
        <v>0</v>
      </c>
      <c r="BV97" s="13">
        <f>IFERROR(LOOKUP(#REF!,Lønnstabeller!BV1:'Lønnstabeller'!$CG$90,Lønnstabeller!$A$1:'Lønnstabeller'!$A$90),0)</f>
        <v>0</v>
      </c>
      <c r="BW97" s="13">
        <f>IFERROR(LOOKUP(#REF!,Lønnstabeller!BW1:'Lønnstabeller'!$CG$90,Lønnstabeller!$A$1:'Lønnstabeller'!$A$90),0)</f>
        <v>0</v>
      </c>
      <c r="BX97" s="13">
        <f>IFERROR(LOOKUP(#REF!,Lønnstabeller!BX1:'Lønnstabeller'!$CG$90,Lønnstabeller!$A$1:'Lønnstabeller'!$A$90),0)</f>
        <v>0</v>
      </c>
      <c r="BY97" s="13">
        <f>IFERROR(LOOKUP(#REF!,Lønnstabeller!BY1:'Lønnstabeller'!$CG$90,Lønnstabeller!$A$1:'Lønnstabeller'!$A$90),0)</f>
        <v>0</v>
      </c>
      <c r="BZ97" s="13">
        <f>IFERROR(LOOKUP(#REF!,Lønnstabeller!BZ1:'Lønnstabeller'!$CG$90,Lønnstabeller!$A$1:'Lønnstabeller'!$A$90),0)</f>
        <v>0</v>
      </c>
      <c r="CA97" s="13">
        <f>IFERROR(LOOKUP(#REF!,Lønnstabeller!CA1:'Lønnstabeller'!$CG$90,Lønnstabeller!$A$1:'Lønnstabeller'!$A$90),0)</f>
        <v>0</v>
      </c>
      <c r="CB97" s="13">
        <f>IFERROR(LOOKUP(#REF!,Lønnstabeller!CB1:'Lønnstabeller'!$CG$90,Lønnstabeller!$A$1:'Lønnstabeller'!$A$90),0)</f>
        <v>0</v>
      </c>
      <c r="CC97" s="13">
        <f>IFERROR(LOOKUP(#REF!,Lønnstabeller!CC1:'Lønnstabeller'!$CG$90,Lønnstabeller!$A$1:'Lønnstabeller'!$A$90),0)</f>
        <v>0</v>
      </c>
      <c r="CD97" s="13">
        <f>IFERROR(LOOKUP(#REF!,Lønnstabeller!CD1:'Lønnstabeller'!$CG$90,Lønnstabeller!$A$1:'Lønnstabeller'!$A$90),0)</f>
        <v>0</v>
      </c>
      <c r="CE97" s="13">
        <f>IFERROR(LOOKUP(#REF!,Lønnstabeller!CE1:'Lønnstabeller'!$CG$90,Lønnstabeller!$A$1:'Lønnstabeller'!$A$90),0)</f>
        <v>0</v>
      </c>
      <c r="CF97" s="13">
        <f>IFERROR(LOOKUP(#REF!,Lønnstabeller!CF1:'Lønnstabeller'!$CG$90,Lønnstabeller!$A$1:'Lønnstabeller'!$A$90),0)</f>
        <v>0</v>
      </c>
      <c r="CG97" s="13">
        <f>IFERROR(LOOKUP(#REF!,Lønnstabeller!CG1:'Lønnstabeller'!$CG$90,Lønnstabeller!$A$1:'Lønnstabeller'!$A$90),0)</f>
        <v>0</v>
      </c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</row>
    <row r="98" spans="1:147">
      <c r="A98" s="8" t="s">
        <v>19</v>
      </c>
      <c r="B98" s="13">
        <f>IFERROR(LOOKUP(#REF!,Lønnstabeller!B1:'Lønnstabeller'!$CG$90,Lønnstabeller!$A$1:'Lønnstabeller'!$A$90),0)</f>
        <v>0</v>
      </c>
      <c r="C98" s="13">
        <f>IFERROR(LOOKUP(#REF!,Lønnstabeller!C1:'Lønnstabeller'!$CG$90,Lønnstabeller!$A$1:'Lønnstabeller'!$A$90),0)</f>
        <v>0</v>
      </c>
      <c r="D98" s="13">
        <f>IFERROR(LOOKUP(#REF!,Lønnstabeller!D1:'Lønnstabeller'!$CG$90,Lønnstabeller!$A$1:'Lønnstabeller'!$A$90),0)</f>
        <v>0</v>
      </c>
      <c r="E98" s="13">
        <f>IFERROR(LOOKUP(#REF!,Lønnstabeller!E1:'Lønnstabeller'!$CG$90,Lønnstabeller!$A$1:'Lønnstabeller'!$A$90),0)</f>
        <v>0</v>
      </c>
      <c r="F98" s="13">
        <f>IFERROR(LOOKUP(#REF!,Lønnstabeller!F1:'Lønnstabeller'!$CG$90,Lønnstabeller!$A$1:'Lønnstabeller'!$A$90),0)</f>
        <v>0</v>
      </c>
      <c r="G98" s="13">
        <f>IFERROR(LOOKUP(#REF!,Lønnstabeller!G1:'Lønnstabeller'!$CG$90,Lønnstabeller!$A$1:'Lønnstabeller'!$A$90),0)</f>
        <v>0</v>
      </c>
      <c r="H98" s="13">
        <f>IFERROR(LOOKUP(#REF!,Lønnstabeller!H1:'Lønnstabeller'!$CG$90,Lønnstabeller!$A$1:'Lønnstabeller'!$A$90),0)</f>
        <v>0</v>
      </c>
      <c r="I98" s="13">
        <f>IFERROR(LOOKUP(#REF!,Lønnstabeller!I1:'Lønnstabeller'!$CG$90,Lønnstabeller!$A$1:'Lønnstabeller'!$A$90),0)</f>
        <v>0</v>
      </c>
      <c r="J98" s="13">
        <f>IFERROR(LOOKUP(#REF!,Lønnstabeller!J1:'Lønnstabeller'!$CG$90,Lønnstabeller!$A$1:'Lønnstabeller'!$A$90),0)</f>
        <v>0</v>
      </c>
      <c r="K98" s="13">
        <f>IFERROR(LOOKUP(#REF!,Lønnstabeller!K1:'Lønnstabeller'!$CG$90,Lønnstabeller!$A$1:'Lønnstabeller'!$A$90),0)</f>
        <v>0</v>
      </c>
      <c r="L98" s="13">
        <f>IFERROR(LOOKUP(#REF!,Lønnstabeller!L1:'Lønnstabeller'!$CG$90,Lønnstabeller!$A$1:'Lønnstabeller'!$A$90),0)</f>
        <v>0</v>
      </c>
      <c r="M98" s="13">
        <f>IFERROR(LOOKUP(#REF!,Lønnstabeller!M1:'Lønnstabeller'!$CG$90,Lønnstabeller!$A$1:'Lønnstabeller'!$A$90),0)</f>
        <v>0</v>
      </c>
      <c r="N98" s="13">
        <f>IFERROR(LOOKUP(#REF!,Lønnstabeller!N1:'Lønnstabeller'!$CG$90,Lønnstabeller!$A$1:'Lønnstabeller'!$A$90),0)</f>
        <v>0</v>
      </c>
      <c r="O98" s="13">
        <f>IFERROR(LOOKUP(#REF!,Lønnstabeller!O1:'Lønnstabeller'!$CG$90,Lønnstabeller!$A$1:'Lønnstabeller'!$A$90),0)</f>
        <v>0</v>
      </c>
      <c r="P98" s="13">
        <f>IFERROR(LOOKUP(#REF!,Lønnstabeller!P1:'Lønnstabeller'!$CG$90,Lønnstabeller!$A$1:'Lønnstabeller'!$A$90),0)</f>
        <v>0</v>
      </c>
      <c r="Q98" s="13">
        <f>IFERROR(LOOKUP(#REF!,Lønnstabeller!Q1:'Lønnstabeller'!$CG$90,Lønnstabeller!$A$1:'Lønnstabeller'!$A$90),0)</f>
        <v>0</v>
      </c>
      <c r="R98" s="13">
        <f>IFERROR(LOOKUP(#REF!,Lønnstabeller!R1:'Lønnstabeller'!$CG$90,Lønnstabeller!$A$1:'Lønnstabeller'!$A$90),0)</f>
        <v>0</v>
      </c>
      <c r="S98" s="13">
        <f>IFERROR(LOOKUP(#REF!,Lønnstabeller!S1:'Lønnstabeller'!$CG$90,Lønnstabeller!$A$1:'Lønnstabeller'!$A$90),0)</f>
        <v>0</v>
      </c>
      <c r="T98" s="13">
        <f>IFERROR(LOOKUP(#REF!,Lønnstabeller!T1:'Lønnstabeller'!$CG$90,Lønnstabeller!$A$1:'Lønnstabeller'!$A$90),0)</f>
        <v>0</v>
      </c>
      <c r="U98" s="13">
        <f>IFERROR(LOOKUP(#REF!,Lønnstabeller!U1:'Lønnstabeller'!$CG$90,Lønnstabeller!$A$1:'Lønnstabeller'!$A$90),0)</f>
        <v>0</v>
      </c>
      <c r="V98" s="13">
        <f>IFERROR(LOOKUP(#REF!,Lønnstabeller!V1:'Lønnstabeller'!$CG$90,Lønnstabeller!$A$1:'Lønnstabeller'!$A$90),0)</f>
        <v>0</v>
      </c>
      <c r="W98" s="13">
        <f>IFERROR(LOOKUP(#REF!,Lønnstabeller!W1:'Lønnstabeller'!$CG$90,Lønnstabeller!$A$1:'Lønnstabeller'!$A$90),0)</f>
        <v>0</v>
      </c>
      <c r="X98" s="13">
        <f>IFERROR(LOOKUP(#REF!,Lønnstabeller!X1:'Lønnstabeller'!$CG$90,Lønnstabeller!$A$1:'Lønnstabeller'!$A$90),0)</f>
        <v>0</v>
      </c>
      <c r="Y98" s="13">
        <f>IFERROR(LOOKUP(#REF!,Lønnstabeller!Y1:'Lønnstabeller'!$CG$90,Lønnstabeller!$A$1:'Lønnstabeller'!$A$90),0)</f>
        <v>0</v>
      </c>
      <c r="Z98" s="13">
        <f>IFERROR(LOOKUP(#REF!,Lønnstabeller!Z1:'Lønnstabeller'!$CG$90,Lønnstabeller!$A$1:'Lønnstabeller'!$A$90),0)</f>
        <v>0</v>
      </c>
      <c r="AA98" s="13">
        <f>IFERROR(LOOKUP(#REF!,Lønnstabeller!AA1:'Lønnstabeller'!$CG$90,Lønnstabeller!$A$1:'Lønnstabeller'!$A$90),0)</f>
        <v>0</v>
      </c>
      <c r="AB98" s="13">
        <f>IFERROR(LOOKUP(#REF!,Lønnstabeller!AB1:'Lønnstabeller'!$CG$90,Lønnstabeller!$A$1:'Lønnstabeller'!$A$90),0)</f>
        <v>0</v>
      </c>
      <c r="AC98" s="13">
        <f>IFERROR(LOOKUP(#REF!,Lønnstabeller!AC1:'Lønnstabeller'!$CG$90,Lønnstabeller!$A$1:'Lønnstabeller'!$A$90),0)</f>
        <v>0</v>
      </c>
      <c r="AD98" s="13">
        <f>IFERROR(LOOKUP(#REF!,Lønnstabeller!AD1:'Lønnstabeller'!$CG$90,Lønnstabeller!$A$1:'Lønnstabeller'!$A$90),0)</f>
        <v>0</v>
      </c>
      <c r="AE98" s="13">
        <f>IFERROR(LOOKUP(#REF!,Lønnstabeller!AE1:'Lønnstabeller'!$CG$90,Lønnstabeller!$A$1:'Lønnstabeller'!$A$90),0)</f>
        <v>0</v>
      </c>
      <c r="AF98" s="13">
        <f>IFERROR(LOOKUP(#REF!,Lønnstabeller!AF1:'Lønnstabeller'!$CG$90,Lønnstabeller!$A$1:'Lønnstabeller'!$A$90),0)</f>
        <v>0</v>
      </c>
      <c r="AG98" s="13">
        <f>IFERROR(LOOKUP(#REF!,Lønnstabeller!AG1:'Lønnstabeller'!$CG$90,Lønnstabeller!$A$1:'Lønnstabeller'!$A$90),0)</f>
        <v>0</v>
      </c>
      <c r="AH98" s="13">
        <f>IFERROR(LOOKUP(#REF!,Lønnstabeller!AH1:'Lønnstabeller'!$CG$90,Lønnstabeller!$A$1:'Lønnstabeller'!$A$90),0)</f>
        <v>0</v>
      </c>
      <c r="AI98" s="13">
        <f>IFERROR(LOOKUP(#REF!,Lønnstabeller!AI1:'Lønnstabeller'!$CG$90,Lønnstabeller!$A$1:'Lønnstabeller'!$A$90),0)</f>
        <v>0</v>
      </c>
      <c r="AJ98" s="13">
        <f>IFERROR(LOOKUP(#REF!,Lønnstabeller!AJ1:'Lønnstabeller'!$CG$90,Lønnstabeller!$A$1:'Lønnstabeller'!$A$90),0)</f>
        <v>0</v>
      </c>
      <c r="AK98" s="13">
        <f>IFERROR(LOOKUP(#REF!,Lønnstabeller!AK1:'Lønnstabeller'!$CG$90,Lønnstabeller!$A$1:'Lønnstabeller'!$A$90),0)</f>
        <v>0</v>
      </c>
      <c r="AL98" s="13">
        <f>IFERROR(LOOKUP(#REF!,Lønnstabeller!AL1:'Lønnstabeller'!$CG$90,Lønnstabeller!$A$1:'Lønnstabeller'!$A$90),0)</f>
        <v>0</v>
      </c>
      <c r="AM98" s="13">
        <f>IFERROR(LOOKUP(#REF!,Lønnstabeller!AM1:'Lønnstabeller'!$CG$90,Lønnstabeller!$A$1:'Lønnstabeller'!$A$90),0)</f>
        <v>0</v>
      </c>
      <c r="AN98" s="13">
        <f>IFERROR(LOOKUP(#REF!,Lønnstabeller!AN1:'Lønnstabeller'!$CG$90,Lønnstabeller!$A$1:'Lønnstabeller'!$A$90),0)</f>
        <v>0</v>
      </c>
      <c r="AO98" s="13">
        <f>IFERROR(LOOKUP(#REF!,Lønnstabeller!AO1:'Lønnstabeller'!$CG$90,Lønnstabeller!$A$1:'Lønnstabeller'!$A$90),0)</f>
        <v>0</v>
      </c>
      <c r="AP98" s="13">
        <f>IFERROR(LOOKUP(#REF!,Lønnstabeller!AP1:'Lønnstabeller'!$CG$90,Lønnstabeller!$A$1:'Lønnstabeller'!$A$90),0)</f>
        <v>0</v>
      </c>
      <c r="AQ98" s="13">
        <f>IFERROR(LOOKUP(#REF!,Lønnstabeller!AQ1:'Lønnstabeller'!$CG$90,Lønnstabeller!$A$1:'Lønnstabeller'!$A$90),0)</f>
        <v>0</v>
      </c>
      <c r="AR98" s="13">
        <f>IFERROR(LOOKUP(#REF!,Lønnstabeller!AR1:'Lønnstabeller'!$CG$90,Lønnstabeller!$A$1:'Lønnstabeller'!$A$90),0)</f>
        <v>0</v>
      </c>
      <c r="AS98" s="13">
        <f>IFERROR(LOOKUP(#REF!,Lønnstabeller!AS1:'Lønnstabeller'!$CG$90,Lønnstabeller!$A$1:'Lønnstabeller'!$A$90),0)</f>
        <v>0</v>
      </c>
      <c r="AT98" s="13">
        <f>IFERROR(LOOKUP(#REF!,Lønnstabeller!AT1:'Lønnstabeller'!$CG$90,Lønnstabeller!$A$1:'Lønnstabeller'!$A$90),0)</f>
        <v>0</v>
      </c>
      <c r="AU98" s="13">
        <f>IFERROR(LOOKUP(#REF!,Lønnstabeller!AU1:'Lønnstabeller'!$CG$90,Lønnstabeller!$A$1:'Lønnstabeller'!$A$90),0)</f>
        <v>0</v>
      </c>
      <c r="AV98" s="13">
        <f>IFERROR(LOOKUP(#REF!,Lønnstabeller!AV1:'Lønnstabeller'!$CG$90,Lønnstabeller!$A$1:'Lønnstabeller'!$A$90),0)</f>
        <v>0</v>
      </c>
      <c r="AW98" s="13">
        <f>IFERROR(LOOKUP(#REF!,Lønnstabeller!AW1:'Lønnstabeller'!$CG$90,Lønnstabeller!$A$1:'Lønnstabeller'!$A$90),0)</f>
        <v>0</v>
      </c>
      <c r="AX98" s="13">
        <f>IFERROR(LOOKUP(#REF!,Lønnstabeller!AX1:'Lønnstabeller'!$CG$90,Lønnstabeller!$A$1:'Lønnstabeller'!$A$90),0)</f>
        <v>0</v>
      </c>
      <c r="AY98" s="13">
        <f>IFERROR(LOOKUP(#REF!,Lønnstabeller!AY1:'Lønnstabeller'!$CG$90,Lønnstabeller!$A$1:'Lønnstabeller'!$A$90),0)</f>
        <v>0</v>
      </c>
      <c r="AZ98" s="13">
        <f>IFERROR(LOOKUP(#REF!,Lønnstabeller!AZ1:'Lønnstabeller'!$CG$90,Lønnstabeller!$A$1:'Lønnstabeller'!$A$90),0)</f>
        <v>0</v>
      </c>
      <c r="BA98" s="13">
        <f>IFERROR(LOOKUP(#REF!,Lønnstabeller!BA1:'Lønnstabeller'!$CG$90,Lønnstabeller!$A$1:'Lønnstabeller'!$A$90),0)</f>
        <v>0</v>
      </c>
      <c r="BB98" s="13">
        <f>IFERROR(LOOKUP(#REF!,Lønnstabeller!BB1:'Lønnstabeller'!$CG$90,Lønnstabeller!$A$1:'Lønnstabeller'!$A$90),0)</f>
        <v>0</v>
      </c>
      <c r="BC98" s="13">
        <f>IFERROR(LOOKUP(#REF!,Lønnstabeller!BC1:'Lønnstabeller'!$CG$90,Lønnstabeller!$A$1:'Lønnstabeller'!$A$90),0)</f>
        <v>0</v>
      </c>
      <c r="BD98" s="13">
        <f>IFERROR(LOOKUP(#REF!,Lønnstabeller!BD1:'Lønnstabeller'!$CG$90,Lønnstabeller!$A$1:'Lønnstabeller'!$A$90),0)</f>
        <v>0</v>
      </c>
      <c r="BE98" s="13">
        <f>IFERROR(LOOKUP(#REF!,Lønnstabeller!BE1:'Lønnstabeller'!$CG$90,Lønnstabeller!$A$1:'Lønnstabeller'!$A$90),0)</f>
        <v>0</v>
      </c>
      <c r="BF98" s="13">
        <f>IFERROR(LOOKUP(#REF!,Lønnstabeller!BF1:'Lønnstabeller'!$CG$90,Lønnstabeller!$A$1:'Lønnstabeller'!$A$90),0)</f>
        <v>0</v>
      </c>
      <c r="BG98" s="13">
        <f>IFERROR(LOOKUP(#REF!,Lønnstabeller!BG1:'Lønnstabeller'!$CG$90,Lønnstabeller!$A$1:'Lønnstabeller'!$A$90),0)</f>
        <v>0</v>
      </c>
      <c r="BH98" s="13">
        <f>IFERROR(LOOKUP(#REF!,Lønnstabeller!BH1:'Lønnstabeller'!$CG$90,Lønnstabeller!$A$1:'Lønnstabeller'!$A$90),0)</f>
        <v>0</v>
      </c>
      <c r="BI98" s="13">
        <f>IFERROR(LOOKUP(#REF!,Lønnstabeller!BI1:'Lønnstabeller'!$CG$90,Lønnstabeller!$A$1:'Lønnstabeller'!$A$90),0)</f>
        <v>0</v>
      </c>
      <c r="BJ98" s="13">
        <f>IFERROR(LOOKUP(#REF!,Lønnstabeller!BJ1:'Lønnstabeller'!$CG$90,Lønnstabeller!$A$1:'Lønnstabeller'!$A$90),0)</f>
        <v>0</v>
      </c>
      <c r="BK98" s="13">
        <f>IFERROR(LOOKUP(#REF!,Lønnstabeller!BK1:'Lønnstabeller'!$CG$90,Lønnstabeller!$A$1:'Lønnstabeller'!$A$90),0)</f>
        <v>0</v>
      </c>
      <c r="BL98" s="13">
        <f>IFERROR(LOOKUP(#REF!,Lønnstabeller!BL1:'Lønnstabeller'!$CG$90,Lønnstabeller!$A$1:'Lønnstabeller'!$A$90),0)</f>
        <v>0</v>
      </c>
      <c r="BM98" s="13">
        <f>IFERROR(LOOKUP(#REF!,Lønnstabeller!BM1:'Lønnstabeller'!$CG$90,Lønnstabeller!$A$1:'Lønnstabeller'!$A$90),0)</f>
        <v>0</v>
      </c>
      <c r="BN98" s="13">
        <f>IFERROR(LOOKUP(#REF!,Lønnstabeller!BN1:'Lønnstabeller'!$CG$90,Lønnstabeller!$A$1:'Lønnstabeller'!$A$90),0)</f>
        <v>0</v>
      </c>
      <c r="BO98" s="13">
        <f>IFERROR(LOOKUP(#REF!,Lønnstabeller!BO1:'Lønnstabeller'!$CG$90,Lønnstabeller!$A$1:'Lønnstabeller'!$A$90),0)</f>
        <v>0</v>
      </c>
      <c r="BP98" s="13">
        <f>IFERROR(LOOKUP(#REF!,Lønnstabeller!BP1:'Lønnstabeller'!$CG$90,Lønnstabeller!$A$1:'Lønnstabeller'!$A$90),0)</f>
        <v>0</v>
      </c>
      <c r="BQ98" s="13">
        <f>IFERROR(LOOKUP(#REF!,Lønnstabeller!BQ1:'Lønnstabeller'!$CG$90,Lønnstabeller!$A$1:'Lønnstabeller'!$A$90),0)</f>
        <v>0</v>
      </c>
      <c r="BR98" s="13">
        <f>IFERROR(LOOKUP(#REF!,Lønnstabeller!BR1:'Lønnstabeller'!$CG$90,Lønnstabeller!$A$1:'Lønnstabeller'!$A$90),0)</f>
        <v>0</v>
      </c>
      <c r="BS98" s="13">
        <f>IFERROR(LOOKUP(#REF!,Lønnstabeller!BS1:'Lønnstabeller'!$CG$90,Lønnstabeller!$A$1:'Lønnstabeller'!$A$90),0)</f>
        <v>0</v>
      </c>
      <c r="BT98" s="13">
        <f>IFERROR(LOOKUP(#REF!,Lønnstabeller!BT1:'Lønnstabeller'!$CG$90,Lønnstabeller!$A$1:'Lønnstabeller'!$A$90),0)</f>
        <v>0</v>
      </c>
      <c r="BU98" s="13">
        <f>IFERROR(LOOKUP(#REF!,Lønnstabeller!BU1:'Lønnstabeller'!$CG$90,Lønnstabeller!$A$1:'Lønnstabeller'!$A$90),0)</f>
        <v>0</v>
      </c>
      <c r="BV98" s="13">
        <f>IFERROR(LOOKUP(#REF!,Lønnstabeller!BV1:'Lønnstabeller'!$CG$90,Lønnstabeller!$A$1:'Lønnstabeller'!$A$90),0)</f>
        <v>0</v>
      </c>
      <c r="BW98" s="13">
        <f>IFERROR(LOOKUP(#REF!,Lønnstabeller!BW1:'Lønnstabeller'!$CG$90,Lønnstabeller!$A$1:'Lønnstabeller'!$A$90),0)</f>
        <v>0</v>
      </c>
      <c r="BX98" s="13">
        <f>IFERROR(LOOKUP(#REF!,Lønnstabeller!BX1:'Lønnstabeller'!$CG$90,Lønnstabeller!$A$1:'Lønnstabeller'!$A$90),0)</f>
        <v>0</v>
      </c>
      <c r="BY98" s="13">
        <f>IFERROR(LOOKUP(#REF!,Lønnstabeller!BY1:'Lønnstabeller'!$CG$90,Lønnstabeller!$A$1:'Lønnstabeller'!$A$90),0)</f>
        <v>0</v>
      </c>
      <c r="BZ98" s="13">
        <f>IFERROR(LOOKUP(#REF!,Lønnstabeller!BZ1:'Lønnstabeller'!$CG$90,Lønnstabeller!$A$1:'Lønnstabeller'!$A$90),0)</f>
        <v>0</v>
      </c>
      <c r="CA98" s="13">
        <f>IFERROR(LOOKUP(#REF!,Lønnstabeller!CA1:'Lønnstabeller'!$CG$90,Lønnstabeller!$A$1:'Lønnstabeller'!$A$90),0)</f>
        <v>0</v>
      </c>
      <c r="CB98" s="13">
        <f>IFERROR(LOOKUP(#REF!,Lønnstabeller!CB1:'Lønnstabeller'!$CG$90,Lønnstabeller!$A$1:'Lønnstabeller'!$A$90),0)</f>
        <v>0</v>
      </c>
      <c r="CC98" s="13">
        <f>IFERROR(LOOKUP(#REF!,Lønnstabeller!CC1:'Lønnstabeller'!$CG$90,Lønnstabeller!$A$1:'Lønnstabeller'!$A$90),0)</f>
        <v>0</v>
      </c>
      <c r="CD98" s="13">
        <f>IFERROR(LOOKUP(#REF!,Lønnstabeller!CD1:'Lønnstabeller'!$CG$90,Lønnstabeller!$A$1:'Lønnstabeller'!$A$90),0)</f>
        <v>0</v>
      </c>
      <c r="CE98" s="13">
        <f>IFERROR(LOOKUP(#REF!,Lønnstabeller!CE1:'Lønnstabeller'!$CG$90,Lønnstabeller!$A$1:'Lønnstabeller'!$A$90),0)</f>
        <v>0</v>
      </c>
      <c r="CF98" s="13">
        <f>IFERROR(LOOKUP(#REF!,Lønnstabeller!CF1:'Lønnstabeller'!$CG$90,Lønnstabeller!$A$1:'Lønnstabeller'!$A$90),0)</f>
        <v>0</v>
      </c>
      <c r="CG98" s="13">
        <f>IFERROR(LOOKUP(#REF!,Lønnstabeller!CG1:'Lønnstabeller'!$CG$90,Lønnstabeller!$A$1:'Lønnstabeller'!$A$90),0)</f>
        <v>0</v>
      </c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</row>
    <row r="99" spans="1:147">
      <c r="A99" s="8" t="s">
        <v>20</v>
      </c>
      <c r="B99" s="13">
        <f>IFERROR(LOOKUP(#REF!,Lønnstabeller!B1:'Lønnstabeller'!$CG$90,Lønnstabeller!$A$1:'Lønnstabeller'!$A$90),0)</f>
        <v>0</v>
      </c>
      <c r="C99" s="13">
        <f>IFERROR(LOOKUP(#REF!,Lønnstabeller!C1:'Lønnstabeller'!$CG$90,Lønnstabeller!$A$1:'Lønnstabeller'!$A$90),0)</f>
        <v>0</v>
      </c>
      <c r="D99" s="13">
        <f>IFERROR(LOOKUP(#REF!,Lønnstabeller!D1:'Lønnstabeller'!$CG$90,Lønnstabeller!$A$1:'Lønnstabeller'!$A$90),0)</f>
        <v>0</v>
      </c>
      <c r="E99" s="13">
        <f>IFERROR(LOOKUP(#REF!,Lønnstabeller!E1:'Lønnstabeller'!$CG$90,Lønnstabeller!$A$1:'Lønnstabeller'!$A$90),0)</f>
        <v>0</v>
      </c>
      <c r="F99" s="13">
        <f>IFERROR(LOOKUP(#REF!,Lønnstabeller!F1:'Lønnstabeller'!$CG$90,Lønnstabeller!$A$1:'Lønnstabeller'!$A$90),0)</f>
        <v>0</v>
      </c>
      <c r="G99" s="13">
        <f>IFERROR(LOOKUP(#REF!,Lønnstabeller!G1:'Lønnstabeller'!$CG$90,Lønnstabeller!$A$1:'Lønnstabeller'!$A$90),0)</f>
        <v>0</v>
      </c>
      <c r="H99" s="13">
        <f>IFERROR(LOOKUP(#REF!,Lønnstabeller!H1:'Lønnstabeller'!$CG$90,Lønnstabeller!$A$1:'Lønnstabeller'!$A$90),0)</f>
        <v>0</v>
      </c>
      <c r="I99" s="13">
        <f>IFERROR(LOOKUP(#REF!,Lønnstabeller!I1:'Lønnstabeller'!$CG$90,Lønnstabeller!$A$1:'Lønnstabeller'!$A$90),0)</f>
        <v>0</v>
      </c>
      <c r="J99" s="13">
        <f>IFERROR(LOOKUP(#REF!,Lønnstabeller!J1:'Lønnstabeller'!$CG$90,Lønnstabeller!$A$1:'Lønnstabeller'!$A$90),0)</f>
        <v>0</v>
      </c>
      <c r="K99" s="13">
        <f>IFERROR(LOOKUP(#REF!,Lønnstabeller!K1:'Lønnstabeller'!$CG$90,Lønnstabeller!$A$1:'Lønnstabeller'!$A$90),0)</f>
        <v>0</v>
      </c>
      <c r="L99" s="13">
        <f>IFERROR(LOOKUP(#REF!,Lønnstabeller!L1:'Lønnstabeller'!$CG$90,Lønnstabeller!$A$1:'Lønnstabeller'!$A$90),0)</f>
        <v>0</v>
      </c>
      <c r="M99" s="13">
        <f>IFERROR(LOOKUP(#REF!,Lønnstabeller!M1:'Lønnstabeller'!$CG$90,Lønnstabeller!$A$1:'Lønnstabeller'!$A$90),0)</f>
        <v>0</v>
      </c>
      <c r="N99" s="13">
        <f>IFERROR(LOOKUP(#REF!,Lønnstabeller!N1:'Lønnstabeller'!$CG$90,Lønnstabeller!$A$1:'Lønnstabeller'!$A$90),0)</f>
        <v>0</v>
      </c>
      <c r="O99" s="13">
        <f>IFERROR(LOOKUP(#REF!,Lønnstabeller!O1:'Lønnstabeller'!$CG$90,Lønnstabeller!$A$1:'Lønnstabeller'!$A$90),0)</f>
        <v>0</v>
      </c>
      <c r="P99" s="13">
        <f>IFERROR(LOOKUP(#REF!,Lønnstabeller!P1:'Lønnstabeller'!$CG$90,Lønnstabeller!$A$1:'Lønnstabeller'!$A$90),0)</f>
        <v>0</v>
      </c>
      <c r="Q99" s="13">
        <f>IFERROR(LOOKUP(#REF!,Lønnstabeller!Q1:'Lønnstabeller'!$CG$90,Lønnstabeller!$A$1:'Lønnstabeller'!$A$90),0)</f>
        <v>0</v>
      </c>
      <c r="R99" s="13">
        <f>IFERROR(LOOKUP(#REF!,Lønnstabeller!R1:'Lønnstabeller'!$CG$90,Lønnstabeller!$A$1:'Lønnstabeller'!$A$90),0)</f>
        <v>0</v>
      </c>
      <c r="S99" s="13">
        <f>IFERROR(LOOKUP(#REF!,Lønnstabeller!S1:'Lønnstabeller'!$CG$90,Lønnstabeller!$A$1:'Lønnstabeller'!$A$90),0)</f>
        <v>0</v>
      </c>
      <c r="T99" s="13">
        <f>IFERROR(LOOKUP(#REF!,Lønnstabeller!T1:'Lønnstabeller'!$CG$90,Lønnstabeller!$A$1:'Lønnstabeller'!$A$90),0)</f>
        <v>0</v>
      </c>
      <c r="U99" s="13">
        <f>IFERROR(LOOKUP(#REF!,Lønnstabeller!U1:'Lønnstabeller'!$CG$90,Lønnstabeller!$A$1:'Lønnstabeller'!$A$90),0)</f>
        <v>0</v>
      </c>
      <c r="V99" s="13">
        <f>IFERROR(LOOKUP(#REF!,Lønnstabeller!V1:'Lønnstabeller'!$CG$90,Lønnstabeller!$A$1:'Lønnstabeller'!$A$90),0)</f>
        <v>0</v>
      </c>
      <c r="W99" s="13">
        <f>IFERROR(LOOKUP(#REF!,Lønnstabeller!W1:'Lønnstabeller'!$CG$90,Lønnstabeller!$A$1:'Lønnstabeller'!$A$90),0)</f>
        <v>0</v>
      </c>
      <c r="X99" s="13">
        <f>IFERROR(LOOKUP(#REF!,Lønnstabeller!X1:'Lønnstabeller'!$CG$90,Lønnstabeller!$A$1:'Lønnstabeller'!$A$90),0)</f>
        <v>0</v>
      </c>
      <c r="Y99" s="13">
        <f>IFERROR(LOOKUP(#REF!,Lønnstabeller!Y1:'Lønnstabeller'!$CG$90,Lønnstabeller!$A$1:'Lønnstabeller'!$A$90),0)</f>
        <v>0</v>
      </c>
      <c r="Z99" s="13">
        <f>IFERROR(LOOKUP(#REF!,Lønnstabeller!Z1:'Lønnstabeller'!$CG$90,Lønnstabeller!$A$1:'Lønnstabeller'!$A$90),0)</f>
        <v>0</v>
      </c>
      <c r="AA99" s="13">
        <f>IFERROR(LOOKUP(#REF!,Lønnstabeller!AA1:'Lønnstabeller'!$CG$90,Lønnstabeller!$A$1:'Lønnstabeller'!$A$90),0)</f>
        <v>0</v>
      </c>
      <c r="AB99" s="13">
        <f>IFERROR(LOOKUP(#REF!,Lønnstabeller!AB1:'Lønnstabeller'!$CG$90,Lønnstabeller!$A$1:'Lønnstabeller'!$A$90),0)</f>
        <v>0</v>
      </c>
      <c r="AC99" s="13">
        <f>IFERROR(LOOKUP(#REF!,Lønnstabeller!AC1:'Lønnstabeller'!$CG$90,Lønnstabeller!$A$1:'Lønnstabeller'!$A$90),0)</f>
        <v>0</v>
      </c>
      <c r="AD99" s="13">
        <f>IFERROR(LOOKUP(#REF!,Lønnstabeller!AD1:'Lønnstabeller'!$CG$90,Lønnstabeller!$A$1:'Lønnstabeller'!$A$90),0)</f>
        <v>0</v>
      </c>
      <c r="AE99" s="13">
        <f>IFERROR(LOOKUP(#REF!,Lønnstabeller!AE1:'Lønnstabeller'!$CG$90,Lønnstabeller!$A$1:'Lønnstabeller'!$A$90),0)</f>
        <v>0</v>
      </c>
      <c r="AF99" s="13">
        <f>IFERROR(LOOKUP(#REF!,Lønnstabeller!AF1:'Lønnstabeller'!$CG$90,Lønnstabeller!$A$1:'Lønnstabeller'!$A$90),0)</f>
        <v>0</v>
      </c>
      <c r="AG99" s="13">
        <f>IFERROR(LOOKUP(#REF!,Lønnstabeller!AG1:'Lønnstabeller'!$CG$90,Lønnstabeller!$A$1:'Lønnstabeller'!$A$90),0)</f>
        <v>0</v>
      </c>
      <c r="AH99" s="13">
        <f>IFERROR(LOOKUP(#REF!,Lønnstabeller!AH1:'Lønnstabeller'!$CG$90,Lønnstabeller!$A$1:'Lønnstabeller'!$A$90),0)</f>
        <v>0</v>
      </c>
      <c r="AI99" s="13">
        <f>IFERROR(LOOKUP(#REF!,Lønnstabeller!AI1:'Lønnstabeller'!$CG$90,Lønnstabeller!$A$1:'Lønnstabeller'!$A$90),0)</f>
        <v>0</v>
      </c>
      <c r="AJ99" s="13">
        <f>IFERROR(LOOKUP(#REF!,Lønnstabeller!AJ1:'Lønnstabeller'!$CG$90,Lønnstabeller!$A$1:'Lønnstabeller'!$A$90),0)</f>
        <v>0</v>
      </c>
      <c r="AK99" s="13">
        <f>IFERROR(LOOKUP(#REF!,Lønnstabeller!AK1:'Lønnstabeller'!$CG$90,Lønnstabeller!$A$1:'Lønnstabeller'!$A$90),0)</f>
        <v>0</v>
      </c>
      <c r="AL99" s="13">
        <f>IFERROR(LOOKUP(#REF!,Lønnstabeller!AL1:'Lønnstabeller'!$CG$90,Lønnstabeller!$A$1:'Lønnstabeller'!$A$90),0)</f>
        <v>0</v>
      </c>
      <c r="AM99" s="13">
        <f>IFERROR(LOOKUP(#REF!,Lønnstabeller!AM1:'Lønnstabeller'!$CG$90,Lønnstabeller!$A$1:'Lønnstabeller'!$A$90),0)</f>
        <v>0</v>
      </c>
      <c r="AN99" s="13">
        <f>IFERROR(LOOKUP(#REF!,Lønnstabeller!AN1:'Lønnstabeller'!$CG$90,Lønnstabeller!$A$1:'Lønnstabeller'!$A$90),0)</f>
        <v>0</v>
      </c>
      <c r="AO99" s="13">
        <f>IFERROR(LOOKUP(#REF!,Lønnstabeller!AO1:'Lønnstabeller'!$CG$90,Lønnstabeller!$A$1:'Lønnstabeller'!$A$90),0)</f>
        <v>0</v>
      </c>
      <c r="AP99" s="13">
        <f>IFERROR(LOOKUP(#REF!,Lønnstabeller!AP1:'Lønnstabeller'!$CG$90,Lønnstabeller!$A$1:'Lønnstabeller'!$A$90),0)</f>
        <v>0</v>
      </c>
      <c r="AQ99" s="13">
        <f>IFERROR(LOOKUP(#REF!,Lønnstabeller!AQ1:'Lønnstabeller'!$CG$90,Lønnstabeller!$A$1:'Lønnstabeller'!$A$90),0)</f>
        <v>0</v>
      </c>
      <c r="AR99" s="13">
        <f>IFERROR(LOOKUP(#REF!,Lønnstabeller!AR1:'Lønnstabeller'!$CG$90,Lønnstabeller!$A$1:'Lønnstabeller'!$A$90),0)</f>
        <v>0</v>
      </c>
      <c r="AS99" s="13">
        <f>IFERROR(LOOKUP(#REF!,Lønnstabeller!AS1:'Lønnstabeller'!$CG$90,Lønnstabeller!$A$1:'Lønnstabeller'!$A$90),0)</f>
        <v>0</v>
      </c>
      <c r="AT99" s="13">
        <f>IFERROR(LOOKUP(#REF!,Lønnstabeller!AT1:'Lønnstabeller'!$CG$90,Lønnstabeller!$A$1:'Lønnstabeller'!$A$90),0)</f>
        <v>0</v>
      </c>
      <c r="AU99" s="13">
        <f>IFERROR(LOOKUP(#REF!,Lønnstabeller!AU1:'Lønnstabeller'!$CG$90,Lønnstabeller!$A$1:'Lønnstabeller'!$A$90),0)</f>
        <v>0</v>
      </c>
      <c r="AV99" s="13">
        <f>IFERROR(LOOKUP(#REF!,Lønnstabeller!AV1:'Lønnstabeller'!$CG$90,Lønnstabeller!$A$1:'Lønnstabeller'!$A$90),0)</f>
        <v>0</v>
      </c>
      <c r="AW99" s="13">
        <f>IFERROR(LOOKUP(#REF!,Lønnstabeller!AW1:'Lønnstabeller'!$CG$90,Lønnstabeller!$A$1:'Lønnstabeller'!$A$90),0)</f>
        <v>0</v>
      </c>
      <c r="AX99" s="13">
        <f>IFERROR(LOOKUP(#REF!,Lønnstabeller!AX1:'Lønnstabeller'!$CG$90,Lønnstabeller!$A$1:'Lønnstabeller'!$A$90),0)</f>
        <v>0</v>
      </c>
      <c r="AY99" s="13">
        <f>IFERROR(LOOKUP(#REF!,Lønnstabeller!AY1:'Lønnstabeller'!$CG$90,Lønnstabeller!$A$1:'Lønnstabeller'!$A$90),0)</f>
        <v>0</v>
      </c>
      <c r="AZ99" s="13">
        <f>IFERROR(LOOKUP(#REF!,Lønnstabeller!AZ1:'Lønnstabeller'!$CG$90,Lønnstabeller!$A$1:'Lønnstabeller'!$A$90),0)</f>
        <v>0</v>
      </c>
      <c r="BA99" s="13">
        <f>IFERROR(LOOKUP(#REF!,Lønnstabeller!BA1:'Lønnstabeller'!$CG$90,Lønnstabeller!$A$1:'Lønnstabeller'!$A$90),0)</f>
        <v>0</v>
      </c>
      <c r="BB99" s="13">
        <f>IFERROR(LOOKUP(#REF!,Lønnstabeller!BB1:'Lønnstabeller'!$CG$90,Lønnstabeller!$A$1:'Lønnstabeller'!$A$90),0)</f>
        <v>0</v>
      </c>
      <c r="BC99" s="13">
        <f>IFERROR(LOOKUP(#REF!,Lønnstabeller!BC1:'Lønnstabeller'!$CG$90,Lønnstabeller!$A$1:'Lønnstabeller'!$A$90),0)</f>
        <v>0</v>
      </c>
      <c r="BD99" s="13">
        <f>IFERROR(LOOKUP(#REF!,Lønnstabeller!BD1:'Lønnstabeller'!$CG$90,Lønnstabeller!$A$1:'Lønnstabeller'!$A$90),0)</f>
        <v>0</v>
      </c>
      <c r="BE99" s="13">
        <f>IFERROR(LOOKUP(#REF!,Lønnstabeller!BE1:'Lønnstabeller'!$CG$90,Lønnstabeller!$A$1:'Lønnstabeller'!$A$90),0)</f>
        <v>0</v>
      </c>
      <c r="BF99" s="13">
        <f>IFERROR(LOOKUP(#REF!,Lønnstabeller!BF1:'Lønnstabeller'!$CG$90,Lønnstabeller!$A$1:'Lønnstabeller'!$A$90),0)</f>
        <v>0</v>
      </c>
      <c r="BG99" s="13">
        <f>IFERROR(LOOKUP(#REF!,Lønnstabeller!BG1:'Lønnstabeller'!$CG$90,Lønnstabeller!$A$1:'Lønnstabeller'!$A$90),0)</f>
        <v>0</v>
      </c>
      <c r="BH99" s="13">
        <f>IFERROR(LOOKUP(#REF!,Lønnstabeller!BH1:'Lønnstabeller'!$CG$90,Lønnstabeller!$A$1:'Lønnstabeller'!$A$90),0)</f>
        <v>0</v>
      </c>
      <c r="BI99" s="13">
        <f>IFERROR(LOOKUP(#REF!,Lønnstabeller!BI1:'Lønnstabeller'!$CG$90,Lønnstabeller!$A$1:'Lønnstabeller'!$A$90),0)</f>
        <v>0</v>
      </c>
      <c r="BJ99" s="13">
        <f>IFERROR(LOOKUP(#REF!,Lønnstabeller!BJ1:'Lønnstabeller'!$CG$90,Lønnstabeller!$A$1:'Lønnstabeller'!$A$90),0)</f>
        <v>0</v>
      </c>
      <c r="BK99" s="13">
        <f>IFERROR(LOOKUP(#REF!,Lønnstabeller!BK1:'Lønnstabeller'!$CG$90,Lønnstabeller!$A$1:'Lønnstabeller'!$A$90),0)</f>
        <v>0</v>
      </c>
      <c r="BL99" s="13">
        <f>IFERROR(LOOKUP(#REF!,Lønnstabeller!BL1:'Lønnstabeller'!$CG$90,Lønnstabeller!$A$1:'Lønnstabeller'!$A$90),0)</f>
        <v>0</v>
      </c>
      <c r="BM99" s="13">
        <f>IFERROR(LOOKUP(#REF!,Lønnstabeller!BM1:'Lønnstabeller'!$CG$90,Lønnstabeller!$A$1:'Lønnstabeller'!$A$90),0)</f>
        <v>0</v>
      </c>
      <c r="BN99" s="13">
        <f>IFERROR(LOOKUP(#REF!,Lønnstabeller!BN1:'Lønnstabeller'!$CG$90,Lønnstabeller!$A$1:'Lønnstabeller'!$A$90),0)</f>
        <v>0</v>
      </c>
      <c r="BO99" s="13">
        <f>IFERROR(LOOKUP(#REF!,Lønnstabeller!BO1:'Lønnstabeller'!$CG$90,Lønnstabeller!$A$1:'Lønnstabeller'!$A$90),0)</f>
        <v>0</v>
      </c>
      <c r="BP99" s="13">
        <f>IFERROR(LOOKUP(#REF!,Lønnstabeller!BP1:'Lønnstabeller'!$CG$90,Lønnstabeller!$A$1:'Lønnstabeller'!$A$90),0)</f>
        <v>0</v>
      </c>
      <c r="BQ99" s="13">
        <f>IFERROR(LOOKUP(#REF!,Lønnstabeller!BQ1:'Lønnstabeller'!$CG$90,Lønnstabeller!$A$1:'Lønnstabeller'!$A$90),0)</f>
        <v>0</v>
      </c>
      <c r="BR99" s="13">
        <f>IFERROR(LOOKUP(#REF!,Lønnstabeller!BR1:'Lønnstabeller'!$CG$90,Lønnstabeller!$A$1:'Lønnstabeller'!$A$90),0)</f>
        <v>0</v>
      </c>
      <c r="BS99" s="13">
        <f>IFERROR(LOOKUP(#REF!,Lønnstabeller!BS1:'Lønnstabeller'!$CG$90,Lønnstabeller!$A$1:'Lønnstabeller'!$A$90),0)</f>
        <v>0</v>
      </c>
      <c r="BT99" s="13">
        <f>IFERROR(LOOKUP(#REF!,Lønnstabeller!BT1:'Lønnstabeller'!$CG$90,Lønnstabeller!$A$1:'Lønnstabeller'!$A$90),0)</f>
        <v>0</v>
      </c>
      <c r="BU99" s="13">
        <f>IFERROR(LOOKUP(#REF!,Lønnstabeller!BU1:'Lønnstabeller'!$CG$90,Lønnstabeller!$A$1:'Lønnstabeller'!$A$90),0)</f>
        <v>0</v>
      </c>
      <c r="BV99" s="13">
        <f>IFERROR(LOOKUP(#REF!,Lønnstabeller!BV1:'Lønnstabeller'!$CG$90,Lønnstabeller!$A$1:'Lønnstabeller'!$A$90),0)</f>
        <v>0</v>
      </c>
      <c r="BW99" s="13">
        <f>IFERROR(LOOKUP(#REF!,Lønnstabeller!BW1:'Lønnstabeller'!$CG$90,Lønnstabeller!$A$1:'Lønnstabeller'!$A$90),0)</f>
        <v>0</v>
      </c>
      <c r="BX99" s="13">
        <f>IFERROR(LOOKUP(#REF!,Lønnstabeller!BX1:'Lønnstabeller'!$CG$90,Lønnstabeller!$A$1:'Lønnstabeller'!$A$90),0)</f>
        <v>0</v>
      </c>
      <c r="BY99" s="13">
        <f>IFERROR(LOOKUP(#REF!,Lønnstabeller!BY1:'Lønnstabeller'!$CG$90,Lønnstabeller!$A$1:'Lønnstabeller'!$A$90),0)</f>
        <v>0</v>
      </c>
      <c r="BZ99" s="13">
        <f>IFERROR(LOOKUP(#REF!,Lønnstabeller!BZ1:'Lønnstabeller'!$CG$90,Lønnstabeller!$A$1:'Lønnstabeller'!$A$90),0)</f>
        <v>0</v>
      </c>
      <c r="CA99" s="13">
        <f>IFERROR(LOOKUP(#REF!,Lønnstabeller!CA1:'Lønnstabeller'!$CG$90,Lønnstabeller!$A$1:'Lønnstabeller'!$A$90),0)</f>
        <v>0</v>
      </c>
      <c r="CB99" s="13">
        <f>IFERROR(LOOKUP(#REF!,Lønnstabeller!CB1:'Lønnstabeller'!$CG$90,Lønnstabeller!$A$1:'Lønnstabeller'!$A$90),0)</f>
        <v>0</v>
      </c>
      <c r="CC99" s="13">
        <f>IFERROR(LOOKUP(#REF!,Lønnstabeller!CC1:'Lønnstabeller'!$CG$90,Lønnstabeller!$A$1:'Lønnstabeller'!$A$90),0)</f>
        <v>0</v>
      </c>
      <c r="CD99" s="13">
        <f>IFERROR(LOOKUP(#REF!,Lønnstabeller!CD1:'Lønnstabeller'!$CG$90,Lønnstabeller!$A$1:'Lønnstabeller'!$A$90),0)</f>
        <v>0</v>
      </c>
      <c r="CE99" s="13">
        <f>IFERROR(LOOKUP(#REF!,Lønnstabeller!CE1:'Lønnstabeller'!$CG$90,Lønnstabeller!$A$1:'Lønnstabeller'!$A$90),0)</f>
        <v>0</v>
      </c>
      <c r="CF99" s="13">
        <f>IFERROR(LOOKUP(#REF!,Lønnstabeller!CF1:'Lønnstabeller'!$CG$90,Lønnstabeller!$A$1:'Lønnstabeller'!$A$90),0)</f>
        <v>0</v>
      </c>
      <c r="CG99" s="13">
        <f>IFERROR(LOOKUP(#REF!,Lønnstabeller!CG1:'Lønnstabeller'!$CG$90,Lønnstabeller!$A$1:'Lønnstabeller'!$A$90),0)</f>
        <v>0</v>
      </c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</row>
    <row r="100" spans="1:147">
      <c r="A100" s="8" t="s">
        <v>24</v>
      </c>
      <c r="B100" s="13">
        <f>IFERROR(LOOKUP(#REF!,Lønnstabeller!B1:'Lønnstabeller'!$CG$90,Lønnstabeller!$A$1:'Lønnstabeller'!$A$90),0)</f>
        <v>0</v>
      </c>
      <c r="C100" s="13">
        <f>IFERROR(LOOKUP(#REF!,Lønnstabeller!C1:'Lønnstabeller'!$CG$90,Lønnstabeller!$A$1:'Lønnstabeller'!$A$90),0)</f>
        <v>0</v>
      </c>
      <c r="D100" s="13">
        <f>IFERROR(LOOKUP(#REF!,Lønnstabeller!D1:'Lønnstabeller'!$CG$90,Lønnstabeller!$A$1:'Lønnstabeller'!$A$90),0)</f>
        <v>0</v>
      </c>
      <c r="E100" s="13">
        <f>IFERROR(LOOKUP(#REF!,Lønnstabeller!E1:'Lønnstabeller'!$CG$90,Lønnstabeller!$A$1:'Lønnstabeller'!$A$90),0)</f>
        <v>0</v>
      </c>
      <c r="F100" s="13">
        <f>IFERROR(LOOKUP(#REF!,Lønnstabeller!F1:'Lønnstabeller'!$CG$90,Lønnstabeller!$A$1:'Lønnstabeller'!$A$90),0)</f>
        <v>0</v>
      </c>
      <c r="G100" s="13">
        <f>IFERROR(LOOKUP(#REF!,Lønnstabeller!G1:'Lønnstabeller'!$CG$90,Lønnstabeller!$A$1:'Lønnstabeller'!$A$90),0)</f>
        <v>0</v>
      </c>
      <c r="H100" s="13">
        <f>IFERROR(LOOKUP(#REF!,Lønnstabeller!H1:'Lønnstabeller'!$CG$90,Lønnstabeller!$A$1:'Lønnstabeller'!$A$90),0)</f>
        <v>0</v>
      </c>
      <c r="I100" s="13">
        <f>IFERROR(LOOKUP(#REF!,Lønnstabeller!I1:'Lønnstabeller'!$CG$90,Lønnstabeller!$A$1:'Lønnstabeller'!$A$90),0)</f>
        <v>0</v>
      </c>
      <c r="J100" s="13">
        <f>IFERROR(LOOKUP(#REF!,Lønnstabeller!J1:'Lønnstabeller'!$CG$90,Lønnstabeller!$A$1:'Lønnstabeller'!$A$90),0)</f>
        <v>0</v>
      </c>
      <c r="K100" s="13">
        <f>IFERROR(LOOKUP(#REF!,Lønnstabeller!K1:'Lønnstabeller'!$CG$90,Lønnstabeller!$A$1:'Lønnstabeller'!$A$90),0)</f>
        <v>0</v>
      </c>
      <c r="L100" s="13">
        <f>IFERROR(LOOKUP(#REF!,Lønnstabeller!L1:'Lønnstabeller'!$CG$90,Lønnstabeller!$A$1:'Lønnstabeller'!$A$90),0)</f>
        <v>0</v>
      </c>
      <c r="M100" s="13">
        <f>IFERROR(LOOKUP(#REF!,Lønnstabeller!M1:'Lønnstabeller'!$CG$90,Lønnstabeller!$A$1:'Lønnstabeller'!$A$90),0)</f>
        <v>0</v>
      </c>
      <c r="N100" s="13">
        <f>IFERROR(LOOKUP(#REF!,Lønnstabeller!N1:'Lønnstabeller'!$CG$90,Lønnstabeller!$A$1:'Lønnstabeller'!$A$90),0)</f>
        <v>0</v>
      </c>
      <c r="O100" s="13">
        <f>IFERROR(LOOKUP(#REF!,Lønnstabeller!O1:'Lønnstabeller'!$CG$90,Lønnstabeller!$A$1:'Lønnstabeller'!$A$90),0)</f>
        <v>0</v>
      </c>
      <c r="P100" s="13">
        <f>IFERROR(LOOKUP(#REF!,Lønnstabeller!P1:'Lønnstabeller'!$CG$90,Lønnstabeller!$A$1:'Lønnstabeller'!$A$90),0)</f>
        <v>0</v>
      </c>
      <c r="Q100" s="13">
        <f>IFERROR(LOOKUP(#REF!,Lønnstabeller!Q1:'Lønnstabeller'!$CG$90,Lønnstabeller!$A$1:'Lønnstabeller'!$A$90),0)</f>
        <v>0</v>
      </c>
      <c r="R100" s="13">
        <f>IFERROR(LOOKUP(#REF!,Lønnstabeller!R1:'Lønnstabeller'!$CG$90,Lønnstabeller!$A$1:'Lønnstabeller'!$A$90),0)</f>
        <v>0</v>
      </c>
      <c r="S100" s="13">
        <f>IFERROR(LOOKUP(#REF!,Lønnstabeller!S1:'Lønnstabeller'!$CG$90,Lønnstabeller!$A$1:'Lønnstabeller'!$A$90),0)</f>
        <v>0</v>
      </c>
      <c r="T100" s="13">
        <f>IFERROR(LOOKUP(#REF!,Lønnstabeller!T1:'Lønnstabeller'!$CG$90,Lønnstabeller!$A$1:'Lønnstabeller'!$A$90),0)</f>
        <v>0</v>
      </c>
      <c r="U100" s="13">
        <f>IFERROR(LOOKUP(#REF!,Lønnstabeller!U1:'Lønnstabeller'!$CG$90,Lønnstabeller!$A$1:'Lønnstabeller'!$A$90),0)</f>
        <v>0</v>
      </c>
      <c r="V100" s="13">
        <f>IFERROR(LOOKUP(#REF!,Lønnstabeller!V1:'Lønnstabeller'!$CG$90,Lønnstabeller!$A$1:'Lønnstabeller'!$A$90),0)</f>
        <v>0</v>
      </c>
      <c r="W100" s="13">
        <f>IFERROR(LOOKUP(#REF!,Lønnstabeller!W1:'Lønnstabeller'!$CG$90,Lønnstabeller!$A$1:'Lønnstabeller'!$A$90),0)</f>
        <v>0</v>
      </c>
      <c r="X100" s="13">
        <f>IFERROR(LOOKUP(#REF!,Lønnstabeller!X1:'Lønnstabeller'!$CG$90,Lønnstabeller!$A$1:'Lønnstabeller'!$A$90),0)</f>
        <v>0</v>
      </c>
      <c r="Y100" s="13">
        <f>IFERROR(LOOKUP(#REF!,Lønnstabeller!Y1:'Lønnstabeller'!$CG$90,Lønnstabeller!$A$1:'Lønnstabeller'!$A$90),0)</f>
        <v>0</v>
      </c>
      <c r="Z100" s="13">
        <f>IFERROR(LOOKUP(#REF!,Lønnstabeller!Z1:'Lønnstabeller'!$CG$90,Lønnstabeller!$A$1:'Lønnstabeller'!$A$90),0)</f>
        <v>0</v>
      </c>
      <c r="AA100" s="13">
        <f>IFERROR(LOOKUP(#REF!,Lønnstabeller!AA1:'Lønnstabeller'!$CG$90,Lønnstabeller!$A$1:'Lønnstabeller'!$A$90),0)</f>
        <v>0</v>
      </c>
      <c r="AB100" s="13">
        <f>IFERROR(LOOKUP(#REF!,Lønnstabeller!AB1:'Lønnstabeller'!$CG$90,Lønnstabeller!$A$1:'Lønnstabeller'!$A$90),0)</f>
        <v>0</v>
      </c>
      <c r="AC100" s="13">
        <f>IFERROR(LOOKUP(#REF!,Lønnstabeller!AC1:'Lønnstabeller'!$CG$90,Lønnstabeller!$A$1:'Lønnstabeller'!$A$90),0)</f>
        <v>0</v>
      </c>
      <c r="AD100" s="13">
        <f>IFERROR(LOOKUP(#REF!,Lønnstabeller!AD1:'Lønnstabeller'!$CG$90,Lønnstabeller!$A$1:'Lønnstabeller'!$A$90),0)</f>
        <v>0</v>
      </c>
      <c r="AE100" s="13">
        <f>IFERROR(LOOKUP(#REF!,Lønnstabeller!AE1:'Lønnstabeller'!$CG$90,Lønnstabeller!$A$1:'Lønnstabeller'!$A$90),0)</f>
        <v>0</v>
      </c>
      <c r="AF100" s="13">
        <f>IFERROR(LOOKUP(#REF!,Lønnstabeller!AF1:'Lønnstabeller'!$CG$90,Lønnstabeller!$A$1:'Lønnstabeller'!$A$90),0)</f>
        <v>0</v>
      </c>
      <c r="AG100" s="13">
        <f>IFERROR(LOOKUP(#REF!,Lønnstabeller!AG1:'Lønnstabeller'!$CG$90,Lønnstabeller!$A$1:'Lønnstabeller'!$A$90),0)</f>
        <v>0</v>
      </c>
      <c r="AH100" s="13">
        <f>IFERROR(LOOKUP(#REF!,Lønnstabeller!AH1:'Lønnstabeller'!$CG$90,Lønnstabeller!$A$1:'Lønnstabeller'!$A$90),0)</f>
        <v>0</v>
      </c>
      <c r="AI100" s="13">
        <f>IFERROR(LOOKUP(#REF!,Lønnstabeller!AI1:'Lønnstabeller'!$CG$90,Lønnstabeller!$A$1:'Lønnstabeller'!$A$90),0)</f>
        <v>0</v>
      </c>
      <c r="AJ100" s="13">
        <f>IFERROR(LOOKUP(#REF!,Lønnstabeller!AJ1:'Lønnstabeller'!$CG$90,Lønnstabeller!$A$1:'Lønnstabeller'!$A$90),0)</f>
        <v>0</v>
      </c>
      <c r="AK100" s="13">
        <f>IFERROR(LOOKUP(#REF!,Lønnstabeller!AK1:'Lønnstabeller'!$CG$90,Lønnstabeller!$A$1:'Lønnstabeller'!$A$90),0)</f>
        <v>0</v>
      </c>
      <c r="AL100" s="13">
        <f>IFERROR(LOOKUP(#REF!,Lønnstabeller!AL1:'Lønnstabeller'!$CG$90,Lønnstabeller!$A$1:'Lønnstabeller'!$A$90),0)</f>
        <v>0</v>
      </c>
      <c r="AM100" s="13">
        <f>IFERROR(LOOKUP(#REF!,Lønnstabeller!AM1:'Lønnstabeller'!$CG$90,Lønnstabeller!$A$1:'Lønnstabeller'!$A$90),0)</f>
        <v>0</v>
      </c>
      <c r="AN100" s="13">
        <f>IFERROR(LOOKUP(#REF!,Lønnstabeller!AN1:'Lønnstabeller'!$CG$90,Lønnstabeller!$A$1:'Lønnstabeller'!$A$90),0)</f>
        <v>0</v>
      </c>
      <c r="AO100" s="13">
        <f>IFERROR(LOOKUP(#REF!,Lønnstabeller!AO1:'Lønnstabeller'!$CG$90,Lønnstabeller!$A$1:'Lønnstabeller'!$A$90),0)</f>
        <v>0</v>
      </c>
      <c r="AP100" s="13">
        <f>IFERROR(LOOKUP(#REF!,Lønnstabeller!AP1:'Lønnstabeller'!$CG$90,Lønnstabeller!$A$1:'Lønnstabeller'!$A$90),0)</f>
        <v>0</v>
      </c>
      <c r="AQ100" s="13">
        <f>IFERROR(LOOKUP(#REF!,Lønnstabeller!AQ1:'Lønnstabeller'!$CG$90,Lønnstabeller!$A$1:'Lønnstabeller'!$A$90),0)</f>
        <v>0</v>
      </c>
      <c r="AR100" s="13">
        <f>IFERROR(LOOKUP(#REF!,Lønnstabeller!AR1:'Lønnstabeller'!$CG$90,Lønnstabeller!$A$1:'Lønnstabeller'!$A$90),0)</f>
        <v>0</v>
      </c>
      <c r="AS100" s="13">
        <f>IFERROR(LOOKUP(#REF!,Lønnstabeller!AS1:'Lønnstabeller'!$CG$90,Lønnstabeller!$A$1:'Lønnstabeller'!$A$90),0)</f>
        <v>0</v>
      </c>
      <c r="AT100" s="13">
        <f>IFERROR(LOOKUP(#REF!,Lønnstabeller!AT1:'Lønnstabeller'!$CG$90,Lønnstabeller!$A$1:'Lønnstabeller'!$A$90),0)</f>
        <v>0</v>
      </c>
      <c r="AU100" s="13">
        <f>IFERROR(LOOKUP(#REF!,Lønnstabeller!AU1:'Lønnstabeller'!$CG$90,Lønnstabeller!$A$1:'Lønnstabeller'!$A$90),0)</f>
        <v>0</v>
      </c>
      <c r="AV100" s="13">
        <f>IFERROR(LOOKUP(#REF!,Lønnstabeller!AV1:'Lønnstabeller'!$CG$90,Lønnstabeller!$A$1:'Lønnstabeller'!$A$90),0)</f>
        <v>0</v>
      </c>
      <c r="AW100" s="13">
        <f>IFERROR(LOOKUP(#REF!,Lønnstabeller!AW1:'Lønnstabeller'!$CG$90,Lønnstabeller!$A$1:'Lønnstabeller'!$A$90),0)</f>
        <v>0</v>
      </c>
      <c r="AX100" s="13">
        <f>IFERROR(LOOKUP(#REF!,Lønnstabeller!AX1:'Lønnstabeller'!$CG$90,Lønnstabeller!$A$1:'Lønnstabeller'!$A$90),0)</f>
        <v>0</v>
      </c>
      <c r="AY100" s="13">
        <f>IFERROR(LOOKUP(#REF!,Lønnstabeller!AY1:'Lønnstabeller'!$CG$90,Lønnstabeller!$A$1:'Lønnstabeller'!$A$90),0)</f>
        <v>0</v>
      </c>
      <c r="AZ100" s="13">
        <f>IFERROR(LOOKUP(#REF!,Lønnstabeller!AZ1:'Lønnstabeller'!$CG$90,Lønnstabeller!$A$1:'Lønnstabeller'!$A$90),0)</f>
        <v>0</v>
      </c>
      <c r="BA100" s="13">
        <f>IFERROR(LOOKUP(#REF!,Lønnstabeller!BA1:'Lønnstabeller'!$CG$90,Lønnstabeller!$A$1:'Lønnstabeller'!$A$90),0)</f>
        <v>0</v>
      </c>
      <c r="BB100" s="13">
        <f>IFERROR(LOOKUP(#REF!,Lønnstabeller!BB1:'Lønnstabeller'!$CG$90,Lønnstabeller!$A$1:'Lønnstabeller'!$A$90),0)</f>
        <v>0</v>
      </c>
      <c r="BC100" s="13">
        <f>IFERROR(LOOKUP(#REF!,Lønnstabeller!BC1:'Lønnstabeller'!$CG$90,Lønnstabeller!$A$1:'Lønnstabeller'!$A$90),0)</f>
        <v>0</v>
      </c>
      <c r="BD100" s="13">
        <f>IFERROR(LOOKUP(#REF!,Lønnstabeller!BD1:'Lønnstabeller'!$CG$90,Lønnstabeller!$A$1:'Lønnstabeller'!$A$90),0)</f>
        <v>0</v>
      </c>
      <c r="BE100" s="13">
        <f>IFERROR(LOOKUP(#REF!,Lønnstabeller!BE1:'Lønnstabeller'!$CG$90,Lønnstabeller!$A$1:'Lønnstabeller'!$A$90),0)</f>
        <v>0</v>
      </c>
      <c r="BF100" s="13">
        <f>IFERROR(LOOKUP(#REF!,Lønnstabeller!BF1:'Lønnstabeller'!$CG$90,Lønnstabeller!$A$1:'Lønnstabeller'!$A$90),0)</f>
        <v>0</v>
      </c>
      <c r="BG100" s="13">
        <f>IFERROR(LOOKUP(#REF!,Lønnstabeller!BG1:'Lønnstabeller'!$CG$90,Lønnstabeller!$A$1:'Lønnstabeller'!$A$90),0)</f>
        <v>0</v>
      </c>
      <c r="BH100" s="13">
        <f>IFERROR(LOOKUP(#REF!,Lønnstabeller!BH1:'Lønnstabeller'!$CG$90,Lønnstabeller!$A$1:'Lønnstabeller'!$A$90),0)</f>
        <v>0</v>
      </c>
      <c r="BI100" s="13">
        <f>IFERROR(LOOKUP(#REF!,Lønnstabeller!BI1:'Lønnstabeller'!$CG$90,Lønnstabeller!$A$1:'Lønnstabeller'!$A$90),0)</f>
        <v>0</v>
      </c>
      <c r="BJ100" s="13">
        <f>IFERROR(LOOKUP(#REF!,Lønnstabeller!BJ1:'Lønnstabeller'!$CG$90,Lønnstabeller!$A$1:'Lønnstabeller'!$A$90),0)</f>
        <v>0</v>
      </c>
      <c r="BK100" s="13">
        <f>IFERROR(LOOKUP(#REF!,Lønnstabeller!BK1:'Lønnstabeller'!$CG$90,Lønnstabeller!$A$1:'Lønnstabeller'!$A$90),0)</f>
        <v>0</v>
      </c>
      <c r="BL100" s="13">
        <f>IFERROR(LOOKUP(#REF!,Lønnstabeller!BL1:'Lønnstabeller'!$CG$90,Lønnstabeller!$A$1:'Lønnstabeller'!$A$90),0)</f>
        <v>0</v>
      </c>
      <c r="BM100" s="13">
        <f>IFERROR(LOOKUP(#REF!,Lønnstabeller!BM1:'Lønnstabeller'!$CG$90,Lønnstabeller!$A$1:'Lønnstabeller'!$A$90),0)</f>
        <v>0</v>
      </c>
      <c r="BN100" s="13">
        <f>IFERROR(LOOKUP(#REF!,Lønnstabeller!BN1:'Lønnstabeller'!$CG$90,Lønnstabeller!$A$1:'Lønnstabeller'!$A$90),0)</f>
        <v>0</v>
      </c>
      <c r="BO100" s="13">
        <f>IFERROR(LOOKUP(#REF!,Lønnstabeller!BO1:'Lønnstabeller'!$CG$90,Lønnstabeller!$A$1:'Lønnstabeller'!$A$90),0)</f>
        <v>0</v>
      </c>
      <c r="BP100" s="13">
        <f>IFERROR(LOOKUP(#REF!,Lønnstabeller!BP1:'Lønnstabeller'!$CG$90,Lønnstabeller!$A$1:'Lønnstabeller'!$A$90),0)</f>
        <v>0</v>
      </c>
      <c r="BQ100" s="13">
        <f>IFERROR(LOOKUP(#REF!,Lønnstabeller!BQ1:'Lønnstabeller'!$CG$90,Lønnstabeller!$A$1:'Lønnstabeller'!$A$90),0)</f>
        <v>0</v>
      </c>
      <c r="BR100" s="13">
        <f>IFERROR(LOOKUP(#REF!,Lønnstabeller!BR1:'Lønnstabeller'!$CG$90,Lønnstabeller!$A$1:'Lønnstabeller'!$A$90),0)</f>
        <v>0</v>
      </c>
      <c r="BS100" s="13">
        <f>IFERROR(LOOKUP(#REF!,Lønnstabeller!BS1:'Lønnstabeller'!$CG$90,Lønnstabeller!$A$1:'Lønnstabeller'!$A$90),0)</f>
        <v>0</v>
      </c>
      <c r="BT100" s="13">
        <f>IFERROR(LOOKUP(#REF!,Lønnstabeller!BT1:'Lønnstabeller'!$CG$90,Lønnstabeller!$A$1:'Lønnstabeller'!$A$90),0)</f>
        <v>0</v>
      </c>
      <c r="BU100" s="13">
        <f>IFERROR(LOOKUP(#REF!,Lønnstabeller!BU1:'Lønnstabeller'!$CG$90,Lønnstabeller!$A$1:'Lønnstabeller'!$A$90),0)</f>
        <v>0</v>
      </c>
      <c r="BV100" s="13">
        <f>IFERROR(LOOKUP(#REF!,Lønnstabeller!BV1:'Lønnstabeller'!$CG$90,Lønnstabeller!$A$1:'Lønnstabeller'!$A$90),0)</f>
        <v>0</v>
      </c>
      <c r="BW100" s="13">
        <f>IFERROR(LOOKUP(#REF!,Lønnstabeller!BW1:'Lønnstabeller'!$CG$90,Lønnstabeller!$A$1:'Lønnstabeller'!$A$90),0)</f>
        <v>0</v>
      </c>
      <c r="BX100" s="13">
        <f>IFERROR(LOOKUP(#REF!,Lønnstabeller!BX1:'Lønnstabeller'!$CG$90,Lønnstabeller!$A$1:'Lønnstabeller'!$A$90),0)</f>
        <v>0</v>
      </c>
      <c r="BY100" s="13">
        <f>IFERROR(LOOKUP(#REF!,Lønnstabeller!BY1:'Lønnstabeller'!$CG$90,Lønnstabeller!$A$1:'Lønnstabeller'!$A$90),0)</f>
        <v>0</v>
      </c>
      <c r="BZ100" s="13">
        <f>IFERROR(LOOKUP(#REF!,Lønnstabeller!BZ1:'Lønnstabeller'!$CG$90,Lønnstabeller!$A$1:'Lønnstabeller'!$A$90),0)</f>
        <v>0</v>
      </c>
      <c r="CA100" s="13">
        <f>IFERROR(LOOKUP(#REF!,Lønnstabeller!CA1:'Lønnstabeller'!$CG$90,Lønnstabeller!$A$1:'Lønnstabeller'!$A$90),0)</f>
        <v>0</v>
      </c>
      <c r="CB100" s="13">
        <f>IFERROR(LOOKUP(#REF!,Lønnstabeller!CB1:'Lønnstabeller'!$CG$90,Lønnstabeller!$A$1:'Lønnstabeller'!$A$90),0)</f>
        <v>0</v>
      </c>
      <c r="CC100" s="13">
        <f>IFERROR(LOOKUP(#REF!,Lønnstabeller!CC1:'Lønnstabeller'!$CG$90,Lønnstabeller!$A$1:'Lønnstabeller'!$A$90),0)</f>
        <v>0</v>
      </c>
      <c r="CD100" s="13">
        <f>IFERROR(LOOKUP(#REF!,Lønnstabeller!CD1:'Lønnstabeller'!$CG$90,Lønnstabeller!$A$1:'Lønnstabeller'!$A$90),0)</f>
        <v>0</v>
      </c>
      <c r="CE100" s="13">
        <f>IFERROR(LOOKUP(#REF!,Lønnstabeller!CE1:'Lønnstabeller'!$CG$90,Lønnstabeller!$A$1:'Lønnstabeller'!$A$90),0)</f>
        <v>0</v>
      </c>
      <c r="CF100" s="13">
        <f>IFERROR(LOOKUP(#REF!,Lønnstabeller!CF1:'Lønnstabeller'!$CG$90,Lønnstabeller!$A$1:'Lønnstabeller'!$A$90),0)</f>
        <v>0</v>
      </c>
      <c r="CG100" s="13">
        <f>IFERROR(LOOKUP(#REF!,Lønnstabeller!CG1:'Lønnstabeller'!$CG$90,Lønnstabeller!$A$1:'Lønnstabeller'!$A$90),0)</f>
        <v>0</v>
      </c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</row>
    <row r="101" spans="1:147">
      <c r="A101" s="8" t="s">
        <v>28</v>
      </c>
      <c r="B101" s="13">
        <f>IFERROR(LOOKUP(#REF!,Lønnstabeller!B1:'Lønnstabeller'!$CG$90,Lønnstabeller!$A$1:'Lønnstabeller'!$A$90),0)</f>
        <v>0</v>
      </c>
      <c r="C101" s="13">
        <f>IFERROR(LOOKUP(#REF!,Lønnstabeller!C1:'Lønnstabeller'!$CG$90,Lønnstabeller!$A$1:'Lønnstabeller'!$A$90),0)</f>
        <v>0</v>
      </c>
      <c r="D101" s="13">
        <f>IFERROR(LOOKUP(#REF!,Lønnstabeller!D1:'Lønnstabeller'!$CG$90,Lønnstabeller!$A$1:'Lønnstabeller'!$A$90),0)</f>
        <v>0</v>
      </c>
      <c r="E101" s="13">
        <f>IFERROR(LOOKUP(#REF!,Lønnstabeller!E1:'Lønnstabeller'!$CG$90,Lønnstabeller!$A$1:'Lønnstabeller'!$A$90),0)</f>
        <v>0</v>
      </c>
      <c r="F101" s="13">
        <f>IFERROR(LOOKUP(#REF!,Lønnstabeller!F1:'Lønnstabeller'!$CG$90,Lønnstabeller!$A$1:'Lønnstabeller'!$A$90),0)</f>
        <v>0</v>
      </c>
      <c r="G101" s="13">
        <f>IFERROR(LOOKUP(#REF!,Lønnstabeller!G1:'Lønnstabeller'!$CG$90,Lønnstabeller!$A$1:'Lønnstabeller'!$A$90),0)</f>
        <v>0</v>
      </c>
      <c r="H101" s="13">
        <f>IFERROR(LOOKUP(#REF!,Lønnstabeller!H1:'Lønnstabeller'!$CG$90,Lønnstabeller!$A$1:'Lønnstabeller'!$A$90),0)</f>
        <v>0</v>
      </c>
      <c r="I101" s="13">
        <f>IFERROR(LOOKUP(#REF!,Lønnstabeller!I1:'Lønnstabeller'!$CG$90,Lønnstabeller!$A$1:'Lønnstabeller'!$A$90),0)</f>
        <v>0</v>
      </c>
      <c r="J101" s="13">
        <f>IFERROR(LOOKUP(#REF!,Lønnstabeller!J1:'Lønnstabeller'!$CG$90,Lønnstabeller!$A$1:'Lønnstabeller'!$A$90),0)</f>
        <v>0</v>
      </c>
      <c r="K101" s="13">
        <f>IFERROR(LOOKUP(#REF!,Lønnstabeller!K1:'Lønnstabeller'!$CG$90,Lønnstabeller!$A$1:'Lønnstabeller'!$A$90),0)</f>
        <v>0</v>
      </c>
      <c r="L101" s="13">
        <f>IFERROR(LOOKUP(#REF!,Lønnstabeller!L1:'Lønnstabeller'!$CG$90,Lønnstabeller!$A$1:'Lønnstabeller'!$A$90),0)</f>
        <v>0</v>
      </c>
      <c r="M101" s="13">
        <f>IFERROR(LOOKUP(#REF!,Lønnstabeller!M1:'Lønnstabeller'!$CG$90,Lønnstabeller!$A$1:'Lønnstabeller'!$A$90),0)</f>
        <v>0</v>
      </c>
      <c r="N101" s="13">
        <f>IFERROR(LOOKUP(#REF!,Lønnstabeller!N1:'Lønnstabeller'!$CG$90,Lønnstabeller!$A$1:'Lønnstabeller'!$A$90),0)</f>
        <v>0</v>
      </c>
      <c r="O101" s="13">
        <f>IFERROR(LOOKUP(#REF!,Lønnstabeller!O1:'Lønnstabeller'!$CG$90,Lønnstabeller!$A$1:'Lønnstabeller'!$A$90),0)</f>
        <v>0</v>
      </c>
      <c r="P101" s="13">
        <f>IFERROR(LOOKUP(#REF!,Lønnstabeller!P1:'Lønnstabeller'!$CG$90,Lønnstabeller!$A$1:'Lønnstabeller'!$A$90),0)</f>
        <v>0</v>
      </c>
      <c r="Q101" s="13">
        <f>IFERROR(LOOKUP(#REF!,Lønnstabeller!Q1:'Lønnstabeller'!$CG$90,Lønnstabeller!$A$1:'Lønnstabeller'!$A$90),0)</f>
        <v>0</v>
      </c>
      <c r="R101" s="13">
        <f>IFERROR(LOOKUP(#REF!,Lønnstabeller!R1:'Lønnstabeller'!$CG$90,Lønnstabeller!$A$1:'Lønnstabeller'!$A$90),0)</f>
        <v>0</v>
      </c>
      <c r="S101" s="13">
        <f>IFERROR(LOOKUP(#REF!,Lønnstabeller!S1:'Lønnstabeller'!$CG$90,Lønnstabeller!$A$1:'Lønnstabeller'!$A$90),0)</f>
        <v>0</v>
      </c>
      <c r="T101" s="13">
        <f>IFERROR(LOOKUP(#REF!,Lønnstabeller!T1:'Lønnstabeller'!$CG$90,Lønnstabeller!$A$1:'Lønnstabeller'!$A$90),0)</f>
        <v>0</v>
      </c>
      <c r="U101" s="13">
        <f>IFERROR(LOOKUP(#REF!,Lønnstabeller!U1:'Lønnstabeller'!$CG$90,Lønnstabeller!$A$1:'Lønnstabeller'!$A$90),0)</f>
        <v>0</v>
      </c>
      <c r="V101" s="13">
        <f>IFERROR(LOOKUP(#REF!,Lønnstabeller!V1:'Lønnstabeller'!$CG$90,Lønnstabeller!$A$1:'Lønnstabeller'!$A$90),0)</f>
        <v>0</v>
      </c>
      <c r="W101" s="13">
        <f>IFERROR(LOOKUP(#REF!,Lønnstabeller!W1:'Lønnstabeller'!$CG$90,Lønnstabeller!$A$1:'Lønnstabeller'!$A$90),0)</f>
        <v>0</v>
      </c>
      <c r="X101" s="13">
        <f>IFERROR(LOOKUP(#REF!,Lønnstabeller!X1:'Lønnstabeller'!$CG$90,Lønnstabeller!$A$1:'Lønnstabeller'!$A$90),0)</f>
        <v>0</v>
      </c>
      <c r="Y101" s="13">
        <f>IFERROR(LOOKUP(#REF!,Lønnstabeller!Y1:'Lønnstabeller'!$CG$90,Lønnstabeller!$A$1:'Lønnstabeller'!$A$90),0)</f>
        <v>0</v>
      </c>
      <c r="Z101" s="13">
        <f>IFERROR(LOOKUP(#REF!,Lønnstabeller!Z1:'Lønnstabeller'!$CG$90,Lønnstabeller!$A$1:'Lønnstabeller'!$A$90),0)</f>
        <v>0</v>
      </c>
      <c r="AA101" s="13">
        <f>IFERROR(LOOKUP(#REF!,Lønnstabeller!AA1:'Lønnstabeller'!$CG$90,Lønnstabeller!$A$1:'Lønnstabeller'!$A$90),0)</f>
        <v>0</v>
      </c>
      <c r="AB101" s="13">
        <f>IFERROR(LOOKUP(#REF!,Lønnstabeller!AB1:'Lønnstabeller'!$CG$90,Lønnstabeller!$A$1:'Lønnstabeller'!$A$90),0)</f>
        <v>0</v>
      </c>
      <c r="AC101" s="13">
        <f>IFERROR(LOOKUP(#REF!,Lønnstabeller!AC1:'Lønnstabeller'!$CG$90,Lønnstabeller!$A$1:'Lønnstabeller'!$A$90),0)</f>
        <v>0</v>
      </c>
      <c r="AD101" s="13">
        <f>IFERROR(LOOKUP(#REF!,Lønnstabeller!AD1:'Lønnstabeller'!$CG$90,Lønnstabeller!$A$1:'Lønnstabeller'!$A$90),0)</f>
        <v>0</v>
      </c>
      <c r="AE101" s="13">
        <f>IFERROR(LOOKUP(#REF!,Lønnstabeller!AE1:'Lønnstabeller'!$CG$90,Lønnstabeller!$A$1:'Lønnstabeller'!$A$90),0)</f>
        <v>0</v>
      </c>
      <c r="AF101" s="13">
        <f>IFERROR(LOOKUP(#REF!,Lønnstabeller!AF1:'Lønnstabeller'!$CG$90,Lønnstabeller!$A$1:'Lønnstabeller'!$A$90),0)</f>
        <v>0</v>
      </c>
      <c r="AG101" s="13">
        <f>IFERROR(LOOKUP(#REF!,Lønnstabeller!AG1:'Lønnstabeller'!$CG$90,Lønnstabeller!$A$1:'Lønnstabeller'!$A$90),0)</f>
        <v>0</v>
      </c>
      <c r="AH101" s="13">
        <f>IFERROR(LOOKUP(#REF!,Lønnstabeller!AH1:'Lønnstabeller'!$CG$90,Lønnstabeller!$A$1:'Lønnstabeller'!$A$90),0)</f>
        <v>0</v>
      </c>
      <c r="AI101" s="13">
        <f>IFERROR(LOOKUP(#REF!,Lønnstabeller!AI1:'Lønnstabeller'!$CG$90,Lønnstabeller!$A$1:'Lønnstabeller'!$A$90),0)</f>
        <v>0</v>
      </c>
      <c r="AJ101" s="13">
        <f>IFERROR(LOOKUP(#REF!,Lønnstabeller!AJ1:'Lønnstabeller'!$CG$90,Lønnstabeller!$A$1:'Lønnstabeller'!$A$90),0)</f>
        <v>0</v>
      </c>
      <c r="AK101" s="13">
        <f>IFERROR(LOOKUP(#REF!,Lønnstabeller!AK1:'Lønnstabeller'!$CG$90,Lønnstabeller!$A$1:'Lønnstabeller'!$A$90),0)</f>
        <v>0</v>
      </c>
      <c r="AL101" s="13">
        <f>IFERROR(LOOKUP(#REF!,Lønnstabeller!AL1:'Lønnstabeller'!$CG$90,Lønnstabeller!$A$1:'Lønnstabeller'!$A$90),0)</f>
        <v>0</v>
      </c>
      <c r="AM101" s="13">
        <f>IFERROR(LOOKUP(#REF!,Lønnstabeller!AM1:'Lønnstabeller'!$CG$90,Lønnstabeller!$A$1:'Lønnstabeller'!$A$90),0)</f>
        <v>0</v>
      </c>
      <c r="AN101" s="13">
        <f>IFERROR(LOOKUP(#REF!,Lønnstabeller!AN1:'Lønnstabeller'!$CG$90,Lønnstabeller!$A$1:'Lønnstabeller'!$A$90),0)</f>
        <v>0</v>
      </c>
      <c r="AO101" s="13">
        <f>IFERROR(LOOKUP(#REF!,Lønnstabeller!AO1:'Lønnstabeller'!$CG$90,Lønnstabeller!$A$1:'Lønnstabeller'!$A$90),0)</f>
        <v>0</v>
      </c>
      <c r="AP101" s="13">
        <f>IFERROR(LOOKUP(#REF!,Lønnstabeller!AP1:'Lønnstabeller'!$CG$90,Lønnstabeller!$A$1:'Lønnstabeller'!$A$90),0)</f>
        <v>0</v>
      </c>
      <c r="AQ101" s="13">
        <f>IFERROR(LOOKUP(#REF!,Lønnstabeller!AQ1:'Lønnstabeller'!$CG$90,Lønnstabeller!$A$1:'Lønnstabeller'!$A$90),0)</f>
        <v>0</v>
      </c>
      <c r="AR101" s="13">
        <f>IFERROR(LOOKUP(#REF!,Lønnstabeller!AR1:'Lønnstabeller'!$CG$90,Lønnstabeller!$A$1:'Lønnstabeller'!$A$90),0)</f>
        <v>0</v>
      </c>
      <c r="AS101" s="13">
        <f>IFERROR(LOOKUP(#REF!,Lønnstabeller!AS1:'Lønnstabeller'!$CG$90,Lønnstabeller!$A$1:'Lønnstabeller'!$A$90),0)</f>
        <v>0</v>
      </c>
      <c r="AT101" s="13">
        <f>IFERROR(LOOKUP(#REF!,Lønnstabeller!AT1:'Lønnstabeller'!$CG$90,Lønnstabeller!$A$1:'Lønnstabeller'!$A$90),0)</f>
        <v>0</v>
      </c>
      <c r="AU101" s="13">
        <f>IFERROR(LOOKUP(#REF!,Lønnstabeller!AU1:'Lønnstabeller'!$CG$90,Lønnstabeller!$A$1:'Lønnstabeller'!$A$90),0)</f>
        <v>0</v>
      </c>
      <c r="AV101" s="13">
        <f>IFERROR(LOOKUP(#REF!,Lønnstabeller!AV1:'Lønnstabeller'!$CG$90,Lønnstabeller!$A$1:'Lønnstabeller'!$A$90),0)</f>
        <v>0</v>
      </c>
      <c r="AW101" s="13">
        <f>IFERROR(LOOKUP(#REF!,Lønnstabeller!AW1:'Lønnstabeller'!$CG$90,Lønnstabeller!$A$1:'Lønnstabeller'!$A$90),0)</f>
        <v>0</v>
      </c>
      <c r="AX101" s="13">
        <f>IFERROR(LOOKUP(#REF!,Lønnstabeller!AX1:'Lønnstabeller'!$CG$90,Lønnstabeller!$A$1:'Lønnstabeller'!$A$90),0)</f>
        <v>0</v>
      </c>
      <c r="AY101" s="13">
        <f>IFERROR(LOOKUP(#REF!,Lønnstabeller!AY1:'Lønnstabeller'!$CG$90,Lønnstabeller!$A$1:'Lønnstabeller'!$A$90),0)</f>
        <v>0</v>
      </c>
      <c r="AZ101" s="13">
        <f>IFERROR(LOOKUP(#REF!,Lønnstabeller!AZ1:'Lønnstabeller'!$CG$90,Lønnstabeller!$A$1:'Lønnstabeller'!$A$90),0)</f>
        <v>0</v>
      </c>
      <c r="BA101" s="13">
        <f>IFERROR(LOOKUP(#REF!,Lønnstabeller!BA1:'Lønnstabeller'!$CG$90,Lønnstabeller!$A$1:'Lønnstabeller'!$A$90),0)</f>
        <v>0</v>
      </c>
      <c r="BB101" s="13">
        <f>IFERROR(LOOKUP(#REF!,Lønnstabeller!BB1:'Lønnstabeller'!$CG$90,Lønnstabeller!$A$1:'Lønnstabeller'!$A$90),0)</f>
        <v>0</v>
      </c>
      <c r="BC101" s="13">
        <f>IFERROR(LOOKUP(#REF!,Lønnstabeller!BC1:'Lønnstabeller'!$CG$90,Lønnstabeller!$A$1:'Lønnstabeller'!$A$90),0)</f>
        <v>0</v>
      </c>
      <c r="BD101" s="13">
        <f>IFERROR(LOOKUP(#REF!,Lønnstabeller!BD1:'Lønnstabeller'!$CG$90,Lønnstabeller!$A$1:'Lønnstabeller'!$A$90),0)</f>
        <v>0</v>
      </c>
      <c r="BE101" s="13">
        <f>IFERROR(LOOKUP(#REF!,Lønnstabeller!BE1:'Lønnstabeller'!$CG$90,Lønnstabeller!$A$1:'Lønnstabeller'!$A$90),0)</f>
        <v>0</v>
      </c>
      <c r="BF101" s="13">
        <f>IFERROR(LOOKUP(#REF!,Lønnstabeller!BF1:'Lønnstabeller'!$CG$90,Lønnstabeller!$A$1:'Lønnstabeller'!$A$90),0)</f>
        <v>0</v>
      </c>
      <c r="BG101" s="13">
        <f>IFERROR(LOOKUP(#REF!,Lønnstabeller!BG1:'Lønnstabeller'!$CG$90,Lønnstabeller!$A$1:'Lønnstabeller'!$A$90),0)</f>
        <v>0</v>
      </c>
      <c r="BH101" s="13">
        <f>IFERROR(LOOKUP(#REF!,Lønnstabeller!BH1:'Lønnstabeller'!$CG$90,Lønnstabeller!$A$1:'Lønnstabeller'!$A$90),0)</f>
        <v>0</v>
      </c>
      <c r="BI101" s="13">
        <f>IFERROR(LOOKUP(#REF!,Lønnstabeller!BI1:'Lønnstabeller'!$CG$90,Lønnstabeller!$A$1:'Lønnstabeller'!$A$90),0)</f>
        <v>0</v>
      </c>
      <c r="BJ101" s="13">
        <f>IFERROR(LOOKUP(#REF!,Lønnstabeller!BJ1:'Lønnstabeller'!$CG$90,Lønnstabeller!$A$1:'Lønnstabeller'!$A$90),0)</f>
        <v>0</v>
      </c>
      <c r="BK101" s="13">
        <f>IFERROR(LOOKUP(#REF!,Lønnstabeller!BK1:'Lønnstabeller'!$CG$90,Lønnstabeller!$A$1:'Lønnstabeller'!$A$90),0)</f>
        <v>0</v>
      </c>
      <c r="BL101" s="13">
        <f>IFERROR(LOOKUP(#REF!,Lønnstabeller!BL1:'Lønnstabeller'!$CG$90,Lønnstabeller!$A$1:'Lønnstabeller'!$A$90),0)</f>
        <v>0</v>
      </c>
      <c r="BM101" s="13">
        <f>IFERROR(LOOKUP(#REF!,Lønnstabeller!BM1:'Lønnstabeller'!$CG$90,Lønnstabeller!$A$1:'Lønnstabeller'!$A$90),0)</f>
        <v>0</v>
      </c>
      <c r="BN101" s="13">
        <f>IFERROR(LOOKUP(#REF!,Lønnstabeller!BN1:'Lønnstabeller'!$CG$90,Lønnstabeller!$A$1:'Lønnstabeller'!$A$90),0)</f>
        <v>0</v>
      </c>
      <c r="BO101" s="13">
        <f>IFERROR(LOOKUP(#REF!,Lønnstabeller!BO1:'Lønnstabeller'!$CG$90,Lønnstabeller!$A$1:'Lønnstabeller'!$A$90),0)</f>
        <v>0</v>
      </c>
      <c r="BP101" s="13">
        <f>IFERROR(LOOKUP(#REF!,Lønnstabeller!BP1:'Lønnstabeller'!$CG$90,Lønnstabeller!$A$1:'Lønnstabeller'!$A$90),0)</f>
        <v>0</v>
      </c>
      <c r="BQ101" s="13">
        <f>IFERROR(LOOKUP(#REF!,Lønnstabeller!BQ1:'Lønnstabeller'!$CG$90,Lønnstabeller!$A$1:'Lønnstabeller'!$A$90),0)</f>
        <v>0</v>
      </c>
      <c r="BR101" s="13">
        <f>IFERROR(LOOKUP(#REF!,Lønnstabeller!BR1:'Lønnstabeller'!$CG$90,Lønnstabeller!$A$1:'Lønnstabeller'!$A$90),0)</f>
        <v>0</v>
      </c>
      <c r="BS101" s="13">
        <f>IFERROR(LOOKUP(#REF!,Lønnstabeller!BS1:'Lønnstabeller'!$CG$90,Lønnstabeller!$A$1:'Lønnstabeller'!$A$90),0)</f>
        <v>0</v>
      </c>
      <c r="BT101" s="13">
        <f>IFERROR(LOOKUP(#REF!,Lønnstabeller!BT1:'Lønnstabeller'!$CG$90,Lønnstabeller!$A$1:'Lønnstabeller'!$A$90),0)</f>
        <v>0</v>
      </c>
      <c r="BU101" s="13">
        <f>IFERROR(LOOKUP(#REF!,Lønnstabeller!BU1:'Lønnstabeller'!$CG$90,Lønnstabeller!$A$1:'Lønnstabeller'!$A$90),0)</f>
        <v>0</v>
      </c>
      <c r="BV101" s="13">
        <f>IFERROR(LOOKUP(#REF!,Lønnstabeller!BV1:'Lønnstabeller'!$CG$90,Lønnstabeller!$A$1:'Lønnstabeller'!$A$90),0)</f>
        <v>0</v>
      </c>
      <c r="BW101" s="13">
        <f>IFERROR(LOOKUP(#REF!,Lønnstabeller!BW1:'Lønnstabeller'!$CG$90,Lønnstabeller!$A$1:'Lønnstabeller'!$A$90),0)</f>
        <v>0</v>
      </c>
      <c r="BX101" s="13">
        <f>IFERROR(LOOKUP(#REF!,Lønnstabeller!BX1:'Lønnstabeller'!$CG$90,Lønnstabeller!$A$1:'Lønnstabeller'!$A$90),0)</f>
        <v>0</v>
      </c>
      <c r="BY101" s="13">
        <f>IFERROR(LOOKUP(#REF!,Lønnstabeller!BY1:'Lønnstabeller'!$CG$90,Lønnstabeller!$A$1:'Lønnstabeller'!$A$90),0)</f>
        <v>0</v>
      </c>
      <c r="BZ101" s="13">
        <f>IFERROR(LOOKUP(#REF!,Lønnstabeller!BZ1:'Lønnstabeller'!$CG$90,Lønnstabeller!$A$1:'Lønnstabeller'!$A$90),0)</f>
        <v>0</v>
      </c>
      <c r="CA101" s="13">
        <f>IFERROR(LOOKUP(#REF!,Lønnstabeller!CA1:'Lønnstabeller'!$CG$90,Lønnstabeller!$A$1:'Lønnstabeller'!$A$90),0)</f>
        <v>0</v>
      </c>
      <c r="CB101" s="13">
        <f>IFERROR(LOOKUP(#REF!,Lønnstabeller!CB1:'Lønnstabeller'!$CG$90,Lønnstabeller!$A$1:'Lønnstabeller'!$A$90),0)</f>
        <v>0</v>
      </c>
      <c r="CC101" s="13">
        <f>IFERROR(LOOKUP(#REF!,Lønnstabeller!CC1:'Lønnstabeller'!$CG$90,Lønnstabeller!$A$1:'Lønnstabeller'!$A$90),0)</f>
        <v>0</v>
      </c>
      <c r="CD101" s="13">
        <f>IFERROR(LOOKUP(#REF!,Lønnstabeller!CD1:'Lønnstabeller'!$CG$90,Lønnstabeller!$A$1:'Lønnstabeller'!$A$90),0)</f>
        <v>0</v>
      </c>
      <c r="CE101" s="13">
        <f>IFERROR(LOOKUP(#REF!,Lønnstabeller!CE1:'Lønnstabeller'!$CG$90,Lønnstabeller!$A$1:'Lønnstabeller'!$A$90),0)</f>
        <v>0</v>
      </c>
      <c r="CF101" s="13">
        <f>IFERROR(LOOKUP(#REF!,Lønnstabeller!CF1:'Lønnstabeller'!$CG$90,Lønnstabeller!$A$1:'Lønnstabeller'!$A$90),0)</f>
        <v>0</v>
      </c>
      <c r="CG101" s="13">
        <f>IFERROR(LOOKUP(#REF!,Lønnstabeller!CG1:'Lønnstabeller'!$CG$90,Lønnstabeller!$A$1:'Lønnstabeller'!$A$90),0)</f>
        <v>0</v>
      </c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</row>
    <row r="102" spans="1:147">
      <c r="A102" s="8" t="s">
        <v>26</v>
      </c>
      <c r="B102" s="13">
        <f>IFERROR(LOOKUP(#REF!,Lønnstabeller!B1:'Lønnstabeller'!$CG$90,Lønnstabeller!$A$1:'Lønnstabeller'!$A$90),0)</f>
        <v>0</v>
      </c>
      <c r="C102" s="13">
        <f>IFERROR(LOOKUP(#REF!,Lønnstabeller!C1:'Lønnstabeller'!$CG$90,Lønnstabeller!$A$1:'Lønnstabeller'!$A$90),0)</f>
        <v>0</v>
      </c>
      <c r="D102" s="13">
        <f>IFERROR(LOOKUP(#REF!,Lønnstabeller!D1:'Lønnstabeller'!$CG$90,Lønnstabeller!$A$1:'Lønnstabeller'!$A$90),0)</f>
        <v>0</v>
      </c>
      <c r="E102" s="13">
        <f>IFERROR(LOOKUP(#REF!,Lønnstabeller!E1:'Lønnstabeller'!$CG$90,Lønnstabeller!$A$1:'Lønnstabeller'!$A$90),0)</f>
        <v>0</v>
      </c>
      <c r="F102" s="13">
        <f>IFERROR(LOOKUP(#REF!,Lønnstabeller!F1:'Lønnstabeller'!$CG$90,Lønnstabeller!$A$1:'Lønnstabeller'!$A$90),0)</f>
        <v>0</v>
      </c>
      <c r="G102" s="13">
        <f>IFERROR(LOOKUP(#REF!,Lønnstabeller!G1:'Lønnstabeller'!$CG$90,Lønnstabeller!$A$1:'Lønnstabeller'!$A$90),0)</f>
        <v>0</v>
      </c>
      <c r="H102" s="13">
        <f>IFERROR(LOOKUP(#REF!,Lønnstabeller!H1:'Lønnstabeller'!$CG$90,Lønnstabeller!$A$1:'Lønnstabeller'!$A$90),0)</f>
        <v>0</v>
      </c>
      <c r="I102" s="13">
        <f>IFERROR(LOOKUP(#REF!,Lønnstabeller!I1:'Lønnstabeller'!$CG$90,Lønnstabeller!$A$1:'Lønnstabeller'!$A$90),0)</f>
        <v>0</v>
      </c>
      <c r="J102" s="13">
        <f>IFERROR(LOOKUP(#REF!,Lønnstabeller!J1:'Lønnstabeller'!$CG$90,Lønnstabeller!$A$1:'Lønnstabeller'!$A$90),0)</f>
        <v>0</v>
      </c>
      <c r="K102" s="13">
        <f>IFERROR(LOOKUP(#REF!,Lønnstabeller!K1:'Lønnstabeller'!$CG$90,Lønnstabeller!$A$1:'Lønnstabeller'!$A$90),0)</f>
        <v>0</v>
      </c>
      <c r="L102" s="13">
        <f>IFERROR(LOOKUP(#REF!,Lønnstabeller!L1:'Lønnstabeller'!$CG$90,Lønnstabeller!$A$1:'Lønnstabeller'!$A$90),0)</f>
        <v>0</v>
      </c>
      <c r="M102" s="13">
        <f>IFERROR(LOOKUP(#REF!,Lønnstabeller!M1:'Lønnstabeller'!$CG$90,Lønnstabeller!$A$1:'Lønnstabeller'!$A$90),0)</f>
        <v>0</v>
      </c>
      <c r="N102" s="13">
        <f>IFERROR(LOOKUP(#REF!,Lønnstabeller!N1:'Lønnstabeller'!$CG$90,Lønnstabeller!$A$1:'Lønnstabeller'!$A$90),0)</f>
        <v>0</v>
      </c>
      <c r="O102" s="13">
        <f>IFERROR(LOOKUP(#REF!,Lønnstabeller!O1:'Lønnstabeller'!$CG$90,Lønnstabeller!$A$1:'Lønnstabeller'!$A$90),0)</f>
        <v>0</v>
      </c>
      <c r="P102" s="13">
        <f>IFERROR(LOOKUP(#REF!,Lønnstabeller!P1:'Lønnstabeller'!$CG$90,Lønnstabeller!$A$1:'Lønnstabeller'!$A$90),0)</f>
        <v>0</v>
      </c>
      <c r="Q102" s="13">
        <f>IFERROR(LOOKUP(#REF!,Lønnstabeller!Q1:'Lønnstabeller'!$CG$90,Lønnstabeller!$A$1:'Lønnstabeller'!$A$90),0)</f>
        <v>0</v>
      </c>
      <c r="R102" s="13">
        <f>IFERROR(LOOKUP(#REF!,Lønnstabeller!R1:'Lønnstabeller'!$CG$90,Lønnstabeller!$A$1:'Lønnstabeller'!$A$90),0)</f>
        <v>0</v>
      </c>
      <c r="S102" s="13">
        <f>IFERROR(LOOKUP(#REF!,Lønnstabeller!S1:'Lønnstabeller'!$CG$90,Lønnstabeller!$A$1:'Lønnstabeller'!$A$90),0)</f>
        <v>0</v>
      </c>
      <c r="T102" s="13">
        <f>IFERROR(LOOKUP(#REF!,Lønnstabeller!T1:'Lønnstabeller'!$CG$90,Lønnstabeller!$A$1:'Lønnstabeller'!$A$90),0)</f>
        <v>0</v>
      </c>
      <c r="U102" s="13">
        <f>IFERROR(LOOKUP(#REF!,Lønnstabeller!U1:'Lønnstabeller'!$CG$90,Lønnstabeller!$A$1:'Lønnstabeller'!$A$90),0)</f>
        <v>0</v>
      </c>
      <c r="V102" s="13">
        <f>IFERROR(LOOKUP(#REF!,Lønnstabeller!V1:'Lønnstabeller'!$CG$90,Lønnstabeller!$A$1:'Lønnstabeller'!$A$90),0)</f>
        <v>0</v>
      </c>
      <c r="W102" s="13">
        <f>IFERROR(LOOKUP(#REF!,Lønnstabeller!W1:'Lønnstabeller'!$CG$90,Lønnstabeller!$A$1:'Lønnstabeller'!$A$90),0)</f>
        <v>0</v>
      </c>
      <c r="X102" s="13">
        <f>IFERROR(LOOKUP(#REF!,Lønnstabeller!X1:'Lønnstabeller'!$CG$90,Lønnstabeller!$A$1:'Lønnstabeller'!$A$90),0)</f>
        <v>0</v>
      </c>
      <c r="Y102" s="13">
        <f>IFERROR(LOOKUP(#REF!,Lønnstabeller!Y1:'Lønnstabeller'!$CG$90,Lønnstabeller!$A$1:'Lønnstabeller'!$A$90),0)</f>
        <v>0</v>
      </c>
      <c r="Z102" s="13">
        <f>IFERROR(LOOKUP(#REF!,Lønnstabeller!Z1:'Lønnstabeller'!$CG$90,Lønnstabeller!$A$1:'Lønnstabeller'!$A$90),0)</f>
        <v>0</v>
      </c>
      <c r="AA102" s="13">
        <f>IFERROR(LOOKUP(#REF!,Lønnstabeller!AA1:'Lønnstabeller'!$CG$90,Lønnstabeller!$A$1:'Lønnstabeller'!$A$90),0)</f>
        <v>0</v>
      </c>
      <c r="AB102" s="13">
        <f>IFERROR(LOOKUP(#REF!,Lønnstabeller!AB1:'Lønnstabeller'!$CG$90,Lønnstabeller!$A$1:'Lønnstabeller'!$A$90),0)</f>
        <v>0</v>
      </c>
      <c r="AC102" s="13">
        <f>IFERROR(LOOKUP(#REF!,Lønnstabeller!AC1:'Lønnstabeller'!$CG$90,Lønnstabeller!$A$1:'Lønnstabeller'!$A$90),0)</f>
        <v>0</v>
      </c>
      <c r="AD102" s="13">
        <f>IFERROR(LOOKUP(#REF!,Lønnstabeller!AD1:'Lønnstabeller'!$CG$90,Lønnstabeller!$A$1:'Lønnstabeller'!$A$90),0)</f>
        <v>0</v>
      </c>
      <c r="AE102" s="13">
        <f>IFERROR(LOOKUP(#REF!,Lønnstabeller!AE1:'Lønnstabeller'!$CG$90,Lønnstabeller!$A$1:'Lønnstabeller'!$A$90),0)</f>
        <v>0</v>
      </c>
      <c r="AF102" s="13">
        <f>IFERROR(LOOKUP(#REF!,Lønnstabeller!AF1:'Lønnstabeller'!$CG$90,Lønnstabeller!$A$1:'Lønnstabeller'!$A$90),0)</f>
        <v>0</v>
      </c>
      <c r="AG102" s="13">
        <f>IFERROR(LOOKUP(#REF!,Lønnstabeller!AG1:'Lønnstabeller'!$CG$90,Lønnstabeller!$A$1:'Lønnstabeller'!$A$90),0)</f>
        <v>0</v>
      </c>
      <c r="AH102" s="13">
        <f>IFERROR(LOOKUP(#REF!,Lønnstabeller!AH1:'Lønnstabeller'!$CG$90,Lønnstabeller!$A$1:'Lønnstabeller'!$A$90),0)</f>
        <v>0</v>
      </c>
      <c r="AI102" s="13">
        <f>IFERROR(LOOKUP(#REF!,Lønnstabeller!AI1:'Lønnstabeller'!$CG$90,Lønnstabeller!$A$1:'Lønnstabeller'!$A$90),0)</f>
        <v>0</v>
      </c>
      <c r="AJ102" s="13">
        <f>IFERROR(LOOKUP(#REF!,Lønnstabeller!AJ1:'Lønnstabeller'!$CG$90,Lønnstabeller!$A$1:'Lønnstabeller'!$A$90),0)</f>
        <v>0</v>
      </c>
      <c r="AK102" s="13">
        <f>IFERROR(LOOKUP(#REF!,Lønnstabeller!AK1:'Lønnstabeller'!$CG$90,Lønnstabeller!$A$1:'Lønnstabeller'!$A$90),0)</f>
        <v>0</v>
      </c>
      <c r="AL102" s="13">
        <f>IFERROR(LOOKUP(#REF!,Lønnstabeller!AL1:'Lønnstabeller'!$CG$90,Lønnstabeller!$A$1:'Lønnstabeller'!$A$90),0)</f>
        <v>0</v>
      </c>
      <c r="AM102" s="13">
        <f>IFERROR(LOOKUP(#REF!,Lønnstabeller!AM1:'Lønnstabeller'!$CG$90,Lønnstabeller!$A$1:'Lønnstabeller'!$A$90),0)</f>
        <v>0</v>
      </c>
      <c r="AN102" s="13">
        <f>IFERROR(LOOKUP(#REF!,Lønnstabeller!AN1:'Lønnstabeller'!$CG$90,Lønnstabeller!$A$1:'Lønnstabeller'!$A$90),0)</f>
        <v>0</v>
      </c>
      <c r="AO102" s="13">
        <f>IFERROR(LOOKUP(#REF!,Lønnstabeller!AO1:'Lønnstabeller'!$CG$90,Lønnstabeller!$A$1:'Lønnstabeller'!$A$90),0)</f>
        <v>0</v>
      </c>
      <c r="AP102" s="13">
        <f>IFERROR(LOOKUP(#REF!,Lønnstabeller!AP1:'Lønnstabeller'!$CG$90,Lønnstabeller!$A$1:'Lønnstabeller'!$A$90),0)</f>
        <v>0</v>
      </c>
      <c r="AQ102" s="13">
        <f>IFERROR(LOOKUP(#REF!,Lønnstabeller!AQ1:'Lønnstabeller'!$CG$90,Lønnstabeller!$A$1:'Lønnstabeller'!$A$90),0)</f>
        <v>0</v>
      </c>
      <c r="AR102" s="13">
        <f>IFERROR(LOOKUP(#REF!,Lønnstabeller!AR1:'Lønnstabeller'!$CG$90,Lønnstabeller!$A$1:'Lønnstabeller'!$A$90),0)</f>
        <v>0</v>
      </c>
      <c r="AS102" s="13">
        <f>IFERROR(LOOKUP(#REF!,Lønnstabeller!AS1:'Lønnstabeller'!$CG$90,Lønnstabeller!$A$1:'Lønnstabeller'!$A$90),0)</f>
        <v>0</v>
      </c>
      <c r="AT102" s="13">
        <f>IFERROR(LOOKUP(#REF!,Lønnstabeller!AT1:'Lønnstabeller'!$CG$90,Lønnstabeller!$A$1:'Lønnstabeller'!$A$90),0)</f>
        <v>0</v>
      </c>
      <c r="AU102" s="13">
        <f>IFERROR(LOOKUP(#REF!,Lønnstabeller!AU1:'Lønnstabeller'!$CG$90,Lønnstabeller!$A$1:'Lønnstabeller'!$A$90),0)</f>
        <v>0</v>
      </c>
      <c r="AV102" s="13">
        <f>IFERROR(LOOKUP(#REF!,Lønnstabeller!AV1:'Lønnstabeller'!$CG$90,Lønnstabeller!$A$1:'Lønnstabeller'!$A$90),0)</f>
        <v>0</v>
      </c>
      <c r="AW102" s="13">
        <f>IFERROR(LOOKUP(#REF!,Lønnstabeller!AW1:'Lønnstabeller'!$CG$90,Lønnstabeller!$A$1:'Lønnstabeller'!$A$90),0)</f>
        <v>0</v>
      </c>
      <c r="AX102" s="13">
        <f>IFERROR(LOOKUP(#REF!,Lønnstabeller!AX1:'Lønnstabeller'!$CG$90,Lønnstabeller!$A$1:'Lønnstabeller'!$A$90),0)</f>
        <v>0</v>
      </c>
      <c r="AY102" s="13">
        <f>IFERROR(LOOKUP(#REF!,Lønnstabeller!AY1:'Lønnstabeller'!$CG$90,Lønnstabeller!$A$1:'Lønnstabeller'!$A$90),0)</f>
        <v>0</v>
      </c>
      <c r="AZ102" s="13">
        <f>IFERROR(LOOKUP(#REF!,Lønnstabeller!AZ1:'Lønnstabeller'!$CG$90,Lønnstabeller!$A$1:'Lønnstabeller'!$A$90),0)</f>
        <v>0</v>
      </c>
      <c r="BA102" s="13">
        <f>IFERROR(LOOKUP(#REF!,Lønnstabeller!BA1:'Lønnstabeller'!$CG$90,Lønnstabeller!$A$1:'Lønnstabeller'!$A$90),0)</f>
        <v>0</v>
      </c>
      <c r="BB102" s="13">
        <f>IFERROR(LOOKUP(#REF!,Lønnstabeller!BB1:'Lønnstabeller'!$CG$90,Lønnstabeller!$A$1:'Lønnstabeller'!$A$90),0)</f>
        <v>0</v>
      </c>
      <c r="BC102" s="13">
        <f>IFERROR(LOOKUP(#REF!,Lønnstabeller!BC1:'Lønnstabeller'!$CG$90,Lønnstabeller!$A$1:'Lønnstabeller'!$A$90),0)</f>
        <v>0</v>
      </c>
      <c r="BD102" s="13">
        <f>IFERROR(LOOKUP(#REF!,Lønnstabeller!BD1:'Lønnstabeller'!$CG$90,Lønnstabeller!$A$1:'Lønnstabeller'!$A$90),0)</f>
        <v>0</v>
      </c>
      <c r="BE102" s="13">
        <f>IFERROR(LOOKUP(#REF!,Lønnstabeller!BE1:'Lønnstabeller'!$CG$90,Lønnstabeller!$A$1:'Lønnstabeller'!$A$90),0)</f>
        <v>0</v>
      </c>
      <c r="BF102" s="13">
        <f>IFERROR(LOOKUP(#REF!,Lønnstabeller!BF1:'Lønnstabeller'!$CG$90,Lønnstabeller!$A$1:'Lønnstabeller'!$A$90),0)</f>
        <v>0</v>
      </c>
      <c r="BG102" s="13">
        <f>IFERROR(LOOKUP(#REF!,Lønnstabeller!BG1:'Lønnstabeller'!$CG$90,Lønnstabeller!$A$1:'Lønnstabeller'!$A$90),0)</f>
        <v>0</v>
      </c>
      <c r="BH102" s="13">
        <f>IFERROR(LOOKUP(#REF!,Lønnstabeller!BH1:'Lønnstabeller'!$CG$90,Lønnstabeller!$A$1:'Lønnstabeller'!$A$90),0)</f>
        <v>0</v>
      </c>
      <c r="BI102" s="13">
        <f>IFERROR(LOOKUP(#REF!,Lønnstabeller!BI1:'Lønnstabeller'!$CG$90,Lønnstabeller!$A$1:'Lønnstabeller'!$A$90),0)</f>
        <v>0</v>
      </c>
      <c r="BJ102" s="13">
        <f>IFERROR(LOOKUP(#REF!,Lønnstabeller!BJ1:'Lønnstabeller'!$CG$90,Lønnstabeller!$A$1:'Lønnstabeller'!$A$90),0)</f>
        <v>0</v>
      </c>
      <c r="BK102" s="13">
        <f>IFERROR(LOOKUP(#REF!,Lønnstabeller!BK1:'Lønnstabeller'!$CG$90,Lønnstabeller!$A$1:'Lønnstabeller'!$A$90),0)</f>
        <v>0</v>
      </c>
      <c r="BL102" s="13">
        <f>IFERROR(LOOKUP(#REF!,Lønnstabeller!BL1:'Lønnstabeller'!$CG$90,Lønnstabeller!$A$1:'Lønnstabeller'!$A$90),0)</f>
        <v>0</v>
      </c>
      <c r="BM102" s="13">
        <f>IFERROR(LOOKUP(#REF!,Lønnstabeller!BM1:'Lønnstabeller'!$CG$90,Lønnstabeller!$A$1:'Lønnstabeller'!$A$90),0)</f>
        <v>0</v>
      </c>
      <c r="BN102" s="13">
        <f>IFERROR(LOOKUP(#REF!,Lønnstabeller!BN1:'Lønnstabeller'!$CG$90,Lønnstabeller!$A$1:'Lønnstabeller'!$A$90),0)</f>
        <v>0</v>
      </c>
      <c r="BO102" s="13">
        <f>IFERROR(LOOKUP(#REF!,Lønnstabeller!BO1:'Lønnstabeller'!$CG$90,Lønnstabeller!$A$1:'Lønnstabeller'!$A$90),0)</f>
        <v>0</v>
      </c>
      <c r="BP102" s="13">
        <f>IFERROR(LOOKUP(#REF!,Lønnstabeller!BP1:'Lønnstabeller'!$CG$90,Lønnstabeller!$A$1:'Lønnstabeller'!$A$90),0)</f>
        <v>0</v>
      </c>
      <c r="BQ102" s="13">
        <f>IFERROR(LOOKUP(#REF!,Lønnstabeller!BQ1:'Lønnstabeller'!$CG$90,Lønnstabeller!$A$1:'Lønnstabeller'!$A$90),0)</f>
        <v>0</v>
      </c>
      <c r="BR102" s="13">
        <f>IFERROR(LOOKUP(#REF!,Lønnstabeller!BR1:'Lønnstabeller'!$CG$90,Lønnstabeller!$A$1:'Lønnstabeller'!$A$90),0)</f>
        <v>0</v>
      </c>
      <c r="BS102" s="13">
        <f>IFERROR(LOOKUP(#REF!,Lønnstabeller!BS1:'Lønnstabeller'!$CG$90,Lønnstabeller!$A$1:'Lønnstabeller'!$A$90),0)</f>
        <v>0</v>
      </c>
      <c r="BT102" s="13">
        <f>IFERROR(LOOKUP(#REF!,Lønnstabeller!BT1:'Lønnstabeller'!$CG$90,Lønnstabeller!$A$1:'Lønnstabeller'!$A$90),0)</f>
        <v>0</v>
      </c>
      <c r="BU102" s="13">
        <f>IFERROR(LOOKUP(#REF!,Lønnstabeller!BU1:'Lønnstabeller'!$CG$90,Lønnstabeller!$A$1:'Lønnstabeller'!$A$90),0)</f>
        <v>0</v>
      </c>
      <c r="BV102" s="13">
        <f>IFERROR(LOOKUP(#REF!,Lønnstabeller!BV1:'Lønnstabeller'!$CG$90,Lønnstabeller!$A$1:'Lønnstabeller'!$A$90),0)</f>
        <v>0</v>
      </c>
      <c r="BW102" s="13">
        <f>IFERROR(LOOKUP(#REF!,Lønnstabeller!BW1:'Lønnstabeller'!$CG$90,Lønnstabeller!$A$1:'Lønnstabeller'!$A$90),0)</f>
        <v>0</v>
      </c>
      <c r="BX102" s="13">
        <f>IFERROR(LOOKUP(#REF!,Lønnstabeller!BX1:'Lønnstabeller'!$CG$90,Lønnstabeller!$A$1:'Lønnstabeller'!$A$90),0)</f>
        <v>0</v>
      </c>
      <c r="BY102" s="13">
        <f>IFERROR(LOOKUP(#REF!,Lønnstabeller!BY1:'Lønnstabeller'!$CG$90,Lønnstabeller!$A$1:'Lønnstabeller'!$A$90),0)</f>
        <v>0</v>
      </c>
      <c r="BZ102" s="13">
        <f>IFERROR(LOOKUP(#REF!,Lønnstabeller!BZ1:'Lønnstabeller'!$CG$90,Lønnstabeller!$A$1:'Lønnstabeller'!$A$90),0)</f>
        <v>0</v>
      </c>
      <c r="CA102" s="13">
        <f>IFERROR(LOOKUP(#REF!,Lønnstabeller!CA1:'Lønnstabeller'!$CG$90,Lønnstabeller!$A$1:'Lønnstabeller'!$A$90),0)</f>
        <v>0</v>
      </c>
      <c r="CB102" s="13">
        <f>IFERROR(LOOKUP(#REF!,Lønnstabeller!CB1:'Lønnstabeller'!$CG$90,Lønnstabeller!$A$1:'Lønnstabeller'!$A$90),0)</f>
        <v>0</v>
      </c>
      <c r="CC102" s="13">
        <f>IFERROR(LOOKUP(#REF!,Lønnstabeller!CC1:'Lønnstabeller'!$CG$90,Lønnstabeller!$A$1:'Lønnstabeller'!$A$90),0)</f>
        <v>0</v>
      </c>
      <c r="CD102" s="13">
        <f>IFERROR(LOOKUP(#REF!,Lønnstabeller!CD1:'Lønnstabeller'!$CG$90,Lønnstabeller!$A$1:'Lønnstabeller'!$A$90),0)</f>
        <v>0</v>
      </c>
      <c r="CE102" s="13">
        <f>IFERROR(LOOKUP(#REF!,Lønnstabeller!CE1:'Lønnstabeller'!$CG$90,Lønnstabeller!$A$1:'Lønnstabeller'!$A$90),0)</f>
        <v>0</v>
      </c>
      <c r="CF102" s="13">
        <f>IFERROR(LOOKUP(#REF!,Lønnstabeller!CF1:'Lønnstabeller'!$CG$90,Lønnstabeller!$A$1:'Lønnstabeller'!$A$90),0)</f>
        <v>0</v>
      </c>
      <c r="CG102" s="13">
        <f>IFERROR(LOOKUP(#REF!,Lønnstabeller!CG1:'Lønnstabeller'!$CG$90,Lønnstabeller!$A$1:'Lønnstabeller'!$A$90),0)</f>
        <v>0</v>
      </c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</row>
    <row r="103" spans="1:147">
      <c r="A103" s="8" t="s">
        <v>27</v>
      </c>
      <c r="B103" s="13">
        <f>IFERROR(LOOKUP(#REF!,Lønnstabeller!B1:'Lønnstabeller'!$CG$90,Lønnstabeller!$A$1:'Lønnstabeller'!$A$90),0)</f>
        <v>0</v>
      </c>
      <c r="C103" s="13">
        <f>IFERROR(LOOKUP(#REF!,Lønnstabeller!C1:'Lønnstabeller'!$CG$90,Lønnstabeller!$A$1:'Lønnstabeller'!$A$90),0)</f>
        <v>0</v>
      </c>
      <c r="D103" s="13">
        <f>IFERROR(LOOKUP(#REF!,Lønnstabeller!D1:'Lønnstabeller'!$CG$90,Lønnstabeller!$A$1:'Lønnstabeller'!$A$90),0)</f>
        <v>0</v>
      </c>
      <c r="E103" s="13">
        <f>IFERROR(LOOKUP(#REF!,Lønnstabeller!E1:'Lønnstabeller'!$CG$90,Lønnstabeller!$A$1:'Lønnstabeller'!$A$90),0)</f>
        <v>0</v>
      </c>
      <c r="F103" s="13">
        <f>IFERROR(LOOKUP(#REF!,Lønnstabeller!F1:'Lønnstabeller'!$CG$90,Lønnstabeller!$A$1:'Lønnstabeller'!$A$90),0)</f>
        <v>0</v>
      </c>
      <c r="G103" s="13">
        <f>IFERROR(LOOKUP(#REF!,Lønnstabeller!G1:'Lønnstabeller'!$CG$90,Lønnstabeller!$A$1:'Lønnstabeller'!$A$90),0)</f>
        <v>0</v>
      </c>
      <c r="H103" s="13">
        <f>IFERROR(LOOKUP(#REF!,Lønnstabeller!H1:'Lønnstabeller'!$CG$90,Lønnstabeller!$A$1:'Lønnstabeller'!$A$90),0)</f>
        <v>0</v>
      </c>
      <c r="I103" s="13">
        <f>IFERROR(LOOKUP(#REF!,Lønnstabeller!I1:'Lønnstabeller'!$CG$90,Lønnstabeller!$A$1:'Lønnstabeller'!$A$90),0)</f>
        <v>0</v>
      </c>
      <c r="J103" s="13">
        <f>IFERROR(LOOKUP(#REF!,Lønnstabeller!J1:'Lønnstabeller'!$CG$90,Lønnstabeller!$A$1:'Lønnstabeller'!$A$90),0)</f>
        <v>0</v>
      </c>
      <c r="K103" s="13">
        <f>IFERROR(LOOKUP(#REF!,Lønnstabeller!K1:'Lønnstabeller'!$CG$90,Lønnstabeller!$A$1:'Lønnstabeller'!$A$90),0)</f>
        <v>0</v>
      </c>
      <c r="L103" s="13">
        <f>IFERROR(LOOKUP(#REF!,Lønnstabeller!L1:'Lønnstabeller'!$CG$90,Lønnstabeller!$A$1:'Lønnstabeller'!$A$90),0)</f>
        <v>0</v>
      </c>
      <c r="M103" s="13">
        <f>IFERROR(LOOKUP(#REF!,Lønnstabeller!M1:'Lønnstabeller'!$CG$90,Lønnstabeller!$A$1:'Lønnstabeller'!$A$90),0)</f>
        <v>0</v>
      </c>
      <c r="N103" s="13">
        <f>IFERROR(LOOKUP(#REF!,Lønnstabeller!N1:'Lønnstabeller'!$CG$90,Lønnstabeller!$A$1:'Lønnstabeller'!$A$90),0)</f>
        <v>0</v>
      </c>
      <c r="O103" s="13">
        <f>IFERROR(LOOKUP(#REF!,Lønnstabeller!O1:'Lønnstabeller'!$CG$90,Lønnstabeller!$A$1:'Lønnstabeller'!$A$90),0)</f>
        <v>0</v>
      </c>
      <c r="P103" s="13">
        <f>IFERROR(LOOKUP(#REF!,Lønnstabeller!P1:'Lønnstabeller'!$CG$90,Lønnstabeller!$A$1:'Lønnstabeller'!$A$90),0)</f>
        <v>0</v>
      </c>
      <c r="Q103" s="13">
        <f>IFERROR(LOOKUP(#REF!,Lønnstabeller!Q1:'Lønnstabeller'!$CG$90,Lønnstabeller!$A$1:'Lønnstabeller'!$A$90),0)</f>
        <v>0</v>
      </c>
      <c r="R103" s="13">
        <f>IFERROR(LOOKUP(#REF!,Lønnstabeller!R1:'Lønnstabeller'!$CG$90,Lønnstabeller!$A$1:'Lønnstabeller'!$A$90),0)</f>
        <v>0</v>
      </c>
      <c r="S103" s="13">
        <f>IFERROR(LOOKUP(#REF!,Lønnstabeller!S1:'Lønnstabeller'!$CG$90,Lønnstabeller!$A$1:'Lønnstabeller'!$A$90),0)</f>
        <v>0</v>
      </c>
      <c r="T103" s="13">
        <f>IFERROR(LOOKUP(#REF!,Lønnstabeller!T1:'Lønnstabeller'!$CG$90,Lønnstabeller!$A$1:'Lønnstabeller'!$A$90),0)</f>
        <v>0</v>
      </c>
      <c r="U103" s="13">
        <f>IFERROR(LOOKUP(#REF!,Lønnstabeller!U1:'Lønnstabeller'!$CG$90,Lønnstabeller!$A$1:'Lønnstabeller'!$A$90),0)</f>
        <v>0</v>
      </c>
      <c r="V103" s="13">
        <f>IFERROR(LOOKUP(#REF!,Lønnstabeller!V1:'Lønnstabeller'!$CG$90,Lønnstabeller!$A$1:'Lønnstabeller'!$A$90),0)</f>
        <v>0</v>
      </c>
      <c r="W103" s="13">
        <f>IFERROR(LOOKUP(#REF!,Lønnstabeller!W1:'Lønnstabeller'!$CG$90,Lønnstabeller!$A$1:'Lønnstabeller'!$A$90),0)</f>
        <v>0</v>
      </c>
      <c r="X103" s="13">
        <f>IFERROR(LOOKUP(#REF!,Lønnstabeller!X1:'Lønnstabeller'!$CG$90,Lønnstabeller!$A$1:'Lønnstabeller'!$A$90),0)</f>
        <v>0</v>
      </c>
      <c r="Y103" s="13">
        <f>IFERROR(LOOKUP(#REF!,Lønnstabeller!Y1:'Lønnstabeller'!$CG$90,Lønnstabeller!$A$1:'Lønnstabeller'!$A$90),0)</f>
        <v>0</v>
      </c>
      <c r="Z103" s="13">
        <f>IFERROR(LOOKUP(#REF!,Lønnstabeller!Z1:'Lønnstabeller'!$CG$90,Lønnstabeller!$A$1:'Lønnstabeller'!$A$90),0)</f>
        <v>0</v>
      </c>
      <c r="AA103" s="13">
        <f>IFERROR(LOOKUP(#REF!,Lønnstabeller!AA1:'Lønnstabeller'!$CG$90,Lønnstabeller!$A$1:'Lønnstabeller'!$A$90),0)</f>
        <v>0</v>
      </c>
      <c r="AB103" s="13">
        <f>IFERROR(LOOKUP(#REF!,Lønnstabeller!AB1:'Lønnstabeller'!$CG$90,Lønnstabeller!$A$1:'Lønnstabeller'!$A$90),0)</f>
        <v>0</v>
      </c>
      <c r="AC103" s="13">
        <f>IFERROR(LOOKUP(#REF!,Lønnstabeller!AC1:'Lønnstabeller'!$CG$90,Lønnstabeller!$A$1:'Lønnstabeller'!$A$90),0)</f>
        <v>0</v>
      </c>
      <c r="AD103" s="13">
        <f>IFERROR(LOOKUP(#REF!,Lønnstabeller!AD1:'Lønnstabeller'!$CG$90,Lønnstabeller!$A$1:'Lønnstabeller'!$A$90),0)</f>
        <v>0</v>
      </c>
      <c r="AE103" s="13">
        <f>IFERROR(LOOKUP(#REF!,Lønnstabeller!AE1:'Lønnstabeller'!$CG$90,Lønnstabeller!$A$1:'Lønnstabeller'!$A$90),0)</f>
        <v>0</v>
      </c>
      <c r="AF103" s="13">
        <f>IFERROR(LOOKUP(#REF!,Lønnstabeller!AF1:'Lønnstabeller'!$CG$90,Lønnstabeller!$A$1:'Lønnstabeller'!$A$90),0)</f>
        <v>0</v>
      </c>
      <c r="AG103" s="13">
        <f>IFERROR(LOOKUP(#REF!,Lønnstabeller!AG1:'Lønnstabeller'!$CG$90,Lønnstabeller!$A$1:'Lønnstabeller'!$A$90),0)</f>
        <v>0</v>
      </c>
      <c r="AH103" s="13">
        <f>IFERROR(LOOKUP(#REF!,Lønnstabeller!AH1:'Lønnstabeller'!$CG$90,Lønnstabeller!$A$1:'Lønnstabeller'!$A$90),0)</f>
        <v>0</v>
      </c>
      <c r="AI103" s="13">
        <f>IFERROR(LOOKUP(#REF!,Lønnstabeller!AI1:'Lønnstabeller'!$CG$90,Lønnstabeller!$A$1:'Lønnstabeller'!$A$90),0)</f>
        <v>0</v>
      </c>
      <c r="AJ103" s="13">
        <f>IFERROR(LOOKUP(#REF!,Lønnstabeller!AJ1:'Lønnstabeller'!$CG$90,Lønnstabeller!$A$1:'Lønnstabeller'!$A$90),0)</f>
        <v>0</v>
      </c>
      <c r="AK103" s="13">
        <f>IFERROR(LOOKUP(#REF!,Lønnstabeller!AK1:'Lønnstabeller'!$CG$90,Lønnstabeller!$A$1:'Lønnstabeller'!$A$90),0)</f>
        <v>0</v>
      </c>
      <c r="AL103" s="13">
        <f>IFERROR(LOOKUP(#REF!,Lønnstabeller!AL1:'Lønnstabeller'!$CG$90,Lønnstabeller!$A$1:'Lønnstabeller'!$A$90),0)</f>
        <v>0</v>
      </c>
      <c r="AM103" s="13">
        <f>IFERROR(LOOKUP(#REF!,Lønnstabeller!AM1:'Lønnstabeller'!$CG$90,Lønnstabeller!$A$1:'Lønnstabeller'!$A$90),0)</f>
        <v>0</v>
      </c>
      <c r="AN103" s="13">
        <f>IFERROR(LOOKUP(#REF!,Lønnstabeller!AN1:'Lønnstabeller'!$CG$90,Lønnstabeller!$A$1:'Lønnstabeller'!$A$90),0)</f>
        <v>0</v>
      </c>
      <c r="AO103" s="13">
        <f>IFERROR(LOOKUP(#REF!,Lønnstabeller!AO1:'Lønnstabeller'!$CG$90,Lønnstabeller!$A$1:'Lønnstabeller'!$A$90),0)</f>
        <v>0</v>
      </c>
      <c r="AP103" s="13">
        <f>IFERROR(LOOKUP(#REF!,Lønnstabeller!AP1:'Lønnstabeller'!$CG$90,Lønnstabeller!$A$1:'Lønnstabeller'!$A$90),0)</f>
        <v>0</v>
      </c>
      <c r="AQ103" s="13">
        <f>IFERROR(LOOKUP(#REF!,Lønnstabeller!AQ1:'Lønnstabeller'!$CG$90,Lønnstabeller!$A$1:'Lønnstabeller'!$A$90),0)</f>
        <v>0</v>
      </c>
      <c r="AR103" s="13">
        <f>IFERROR(LOOKUP(#REF!,Lønnstabeller!AR1:'Lønnstabeller'!$CG$90,Lønnstabeller!$A$1:'Lønnstabeller'!$A$90),0)</f>
        <v>0</v>
      </c>
      <c r="AS103" s="13">
        <f>IFERROR(LOOKUP(#REF!,Lønnstabeller!AS1:'Lønnstabeller'!$CG$90,Lønnstabeller!$A$1:'Lønnstabeller'!$A$90),0)</f>
        <v>0</v>
      </c>
      <c r="AT103" s="13">
        <f>IFERROR(LOOKUP(#REF!,Lønnstabeller!AT1:'Lønnstabeller'!$CG$90,Lønnstabeller!$A$1:'Lønnstabeller'!$A$90),0)</f>
        <v>0</v>
      </c>
      <c r="AU103" s="13">
        <f>IFERROR(LOOKUP(#REF!,Lønnstabeller!AU1:'Lønnstabeller'!$CG$90,Lønnstabeller!$A$1:'Lønnstabeller'!$A$90),0)</f>
        <v>0</v>
      </c>
      <c r="AV103" s="13">
        <f>IFERROR(LOOKUP(#REF!,Lønnstabeller!AV1:'Lønnstabeller'!$CG$90,Lønnstabeller!$A$1:'Lønnstabeller'!$A$90),0)</f>
        <v>0</v>
      </c>
      <c r="AW103" s="13">
        <f>IFERROR(LOOKUP(#REF!,Lønnstabeller!AW1:'Lønnstabeller'!$CG$90,Lønnstabeller!$A$1:'Lønnstabeller'!$A$90),0)</f>
        <v>0</v>
      </c>
      <c r="AX103" s="13">
        <f>IFERROR(LOOKUP(#REF!,Lønnstabeller!AX1:'Lønnstabeller'!$CG$90,Lønnstabeller!$A$1:'Lønnstabeller'!$A$90),0)</f>
        <v>0</v>
      </c>
      <c r="AY103" s="13">
        <f>IFERROR(LOOKUP(#REF!,Lønnstabeller!AY1:'Lønnstabeller'!$CG$90,Lønnstabeller!$A$1:'Lønnstabeller'!$A$90),0)</f>
        <v>0</v>
      </c>
      <c r="AZ103" s="13">
        <f>IFERROR(LOOKUP(#REF!,Lønnstabeller!AZ1:'Lønnstabeller'!$CG$90,Lønnstabeller!$A$1:'Lønnstabeller'!$A$90),0)</f>
        <v>0</v>
      </c>
      <c r="BA103" s="13">
        <f>IFERROR(LOOKUP(#REF!,Lønnstabeller!BA1:'Lønnstabeller'!$CG$90,Lønnstabeller!$A$1:'Lønnstabeller'!$A$90),0)</f>
        <v>0</v>
      </c>
      <c r="BB103" s="13">
        <f>IFERROR(LOOKUP(#REF!,Lønnstabeller!BB1:'Lønnstabeller'!$CG$90,Lønnstabeller!$A$1:'Lønnstabeller'!$A$90),0)</f>
        <v>0</v>
      </c>
      <c r="BC103" s="13">
        <f>IFERROR(LOOKUP(#REF!,Lønnstabeller!BC1:'Lønnstabeller'!$CG$90,Lønnstabeller!$A$1:'Lønnstabeller'!$A$90),0)</f>
        <v>0</v>
      </c>
      <c r="BD103" s="13">
        <f>IFERROR(LOOKUP(#REF!,Lønnstabeller!BD1:'Lønnstabeller'!$CG$90,Lønnstabeller!$A$1:'Lønnstabeller'!$A$90),0)</f>
        <v>0</v>
      </c>
      <c r="BE103" s="13">
        <f>IFERROR(LOOKUP(#REF!,Lønnstabeller!BE1:'Lønnstabeller'!$CG$90,Lønnstabeller!$A$1:'Lønnstabeller'!$A$90),0)</f>
        <v>0</v>
      </c>
      <c r="BF103" s="13">
        <f>IFERROR(LOOKUP(#REF!,Lønnstabeller!BF1:'Lønnstabeller'!$CG$90,Lønnstabeller!$A$1:'Lønnstabeller'!$A$90),0)</f>
        <v>0</v>
      </c>
      <c r="BG103" s="13">
        <f>IFERROR(LOOKUP(#REF!,Lønnstabeller!BG1:'Lønnstabeller'!$CG$90,Lønnstabeller!$A$1:'Lønnstabeller'!$A$90),0)</f>
        <v>0</v>
      </c>
      <c r="BH103" s="13">
        <f>IFERROR(LOOKUP(#REF!,Lønnstabeller!BH1:'Lønnstabeller'!$CG$90,Lønnstabeller!$A$1:'Lønnstabeller'!$A$90),0)</f>
        <v>0</v>
      </c>
      <c r="BI103" s="13">
        <f>IFERROR(LOOKUP(#REF!,Lønnstabeller!BI1:'Lønnstabeller'!$CG$90,Lønnstabeller!$A$1:'Lønnstabeller'!$A$90),0)</f>
        <v>0</v>
      </c>
      <c r="BJ103" s="13">
        <f>IFERROR(LOOKUP(#REF!,Lønnstabeller!BJ1:'Lønnstabeller'!$CG$90,Lønnstabeller!$A$1:'Lønnstabeller'!$A$90),0)</f>
        <v>0</v>
      </c>
      <c r="BK103" s="13">
        <f>IFERROR(LOOKUP(#REF!,Lønnstabeller!BK1:'Lønnstabeller'!$CG$90,Lønnstabeller!$A$1:'Lønnstabeller'!$A$90),0)</f>
        <v>0</v>
      </c>
      <c r="BL103" s="13">
        <f>IFERROR(LOOKUP(#REF!,Lønnstabeller!BL1:'Lønnstabeller'!$CG$90,Lønnstabeller!$A$1:'Lønnstabeller'!$A$90),0)</f>
        <v>0</v>
      </c>
      <c r="BM103" s="13">
        <f>IFERROR(LOOKUP(#REF!,Lønnstabeller!BM1:'Lønnstabeller'!$CG$90,Lønnstabeller!$A$1:'Lønnstabeller'!$A$90),0)</f>
        <v>0</v>
      </c>
      <c r="BN103" s="13">
        <f>IFERROR(LOOKUP(#REF!,Lønnstabeller!BN1:'Lønnstabeller'!$CG$90,Lønnstabeller!$A$1:'Lønnstabeller'!$A$90),0)</f>
        <v>0</v>
      </c>
      <c r="BO103" s="13">
        <f>IFERROR(LOOKUP(#REF!,Lønnstabeller!BO1:'Lønnstabeller'!$CG$90,Lønnstabeller!$A$1:'Lønnstabeller'!$A$90),0)</f>
        <v>0</v>
      </c>
      <c r="BP103" s="13">
        <f>IFERROR(LOOKUP(#REF!,Lønnstabeller!BP1:'Lønnstabeller'!$CG$90,Lønnstabeller!$A$1:'Lønnstabeller'!$A$90),0)</f>
        <v>0</v>
      </c>
      <c r="BQ103" s="13">
        <f>IFERROR(LOOKUP(#REF!,Lønnstabeller!BQ1:'Lønnstabeller'!$CG$90,Lønnstabeller!$A$1:'Lønnstabeller'!$A$90),0)</f>
        <v>0</v>
      </c>
      <c r="BR103" s="13">
        <f>IFERROR(LOOKUP(#REF!,Lønnstabeller!BR1:'Lønnstabeller'!$CG$90,Lønnstabeller!$A$1:'Lønnstabeller'!$A$90),0)</f>
        <v>0</v>
      </c>
      <c r="BS103" s="13">
        <f>IFERROR(LOOKUP(#REF!,Lønnstabeller!BS1:'Lønnstabeller'!$CG$90,Lønnstabeller!$A$1:'Lønnstabeller'!$A$90),0)</f>
        <v>0</v>
      </c>
      <c r="BT103" s="13">
        <f>IFERROR(LOOKUP(#REF!,Lønnstabeller!BT1:'Lønnstabeller'!$CG$90,Lønnstabeller!$A$1:'Lønnstabeller'!$A$90),0)</f>
        <v>0</v>
      </c>
      <c r="BU103" s="13">
        <f>IFERROR(LOOKUP(#REF!,Lønnstabeller!BU1:'Lønnstabeller'!$CG$90,Lønnstabeller!$A$1:'Lønnstabeller'!$A$90),0)</f>
        <v>0</v>
      </c>
      <c r="BV103" s="13">
        <f>IFERROR(LOOKUP(#REF!,Lønnstabeller!BV1:'Lønnstabeller'!$CG$90,Lønnstabeller!$A$1:'Lønnstabeller'!$A$90),0)</f>
        <v>0</v>
      </c>
      <c r="BW103" s="13">
        <f>IFERROR(LOOKUP(#REF!,Lønnstabeller!BW1:'Lønnstabeller'!$CG$90,Lønnstabeller!$A$1:'Lønnstabeller'!$A$90),0)</f>
        <v>0</v>
      </c>
      <c r="BX103" s="13">
        <f>IFERROR(LOOKUP(#REF!,Lønnstabeller!BX1:'Lønnstabeller'!$CG$90,Lønnstabeller!$A$1:'Lønnstabeller'!$A$90),0)</f>
        <v>0</v>
      </c>
      <c r="BY103" s="13">
        <f>IFERROR(LOOKUP(#REF!,Lønnstabeller!BY1:'Lønnstabeller'!$CG$90,Lønnstabeller!$A$1:'Lønnstabeller'!$A$90),0)</f>
        <v>0</v>
      </c>
      <c r="BZ103" s="13">
        <f>IFERROR(LOOKUP(#REF!,Lønnstabeller!BZ1:'Lønnstabeller'!$CG$90,Lønnstabeller!$A$1:'Lønnstabeller'!$A$90),0)</f>
        <v>0</v>
      </c>
      <c r="CA103" s="13">
        <f>IFERROR(LOOKUP(#REF!,Lønnstabeller!CA1:'Lønnstabeller'!$CG$90,Lønnstabeller!$A$1:'Lønnstabeller'!$A$90),0)</f>
        <v>0</v>
      </c>
      <c r="CB103" s="13">
        <f>IFERROR(LOOKUP(#REF!,Lønnstabeller!CB1:'Lønnstabeller'!$CG$90,Lønnstabeller!$A$1:'Lønnstabeller'!$A$90),0)</f>
        <v>0</v>
      </c>
      <c r="CC103" s="13">
        <f>IFERROR(LOOKUP(#REF!,Lønnstabeller!CC1:'Lønnstabeller'!$CG$90,Lønnstabeller!$A$1:'Lønnstabeller'!$A$90),0)</f>
        <v>0</v>
      </c>
      <c r="CD103" s="13">
        <f>IFERROR(LOOKUP(#REF!,Lønnstabeller!CD1:'Lønnstabeller'!$CG$90,Lønnstabeller!$A$1:'Lønnstabeller'!$A$90),0)</f>
        <v>0</v>
      </c>
      <c r="CE103" s="13">
        <f>IFERROR(LOOKUP(#REF!,Lønnstabeller!CE1:'Lønnstabeller'!$CG$90,Lønnstabeller!$A$1:'Lønnstabeller'!$A$90),0)</f>
        <v>0</v>
      </c>
      <c r="CF103" s="13">
        <f>IFERROR(LOOKUP(#REF!,Lønnstabeller!CF1:'Lønnstabeller'!$CG$90,Lønnstabeller!$A$1:'Lønnstabeller'!$A$90),0)</f>
        <v>0</v>
      </c>
      <c r="CG103" s="13">
        <f>IFERROR(LOOKUP(#REF!,Lønnstabeller!CG1:'Lønnstabeller'!$CG$90,Lønnstabeller!$A$1:'Lønnstabeller'!$A$90),0)</f>
        <v>0</v>
      </c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</row>
    <row r="104" spans="1:147">
      <c r="A104" s="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</row>
    <row r="105" spans="1:147">
      <c r="A105" s="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</row>
    <row r="106" spans="1:147">
      <c r="A106" s="247" t="s">
        <v>14</v>
      </c>
      <c r="B106" s="247"/>
      <c r="C106" s="247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</row>
    <row r="107" spans="1:147">
      <c r="A107" s="8" t="s">
        <v>21</v>
      </c>
      <c r="B107" s="8">
        <f>IFERROR(HLOOKUP(IF(MONTH(#REF!)&lt;5,INDEX(Lønnstabeller!$B$92:$CG$92,1,YEAR(#REF!)-1997),INDEX(Lønnstabeller!$B$92:$CG$92,1,YEAR(#REF!)-1997+1)),Lønnstabeller!$B$92:$CG$98,2,FALSE),0)</f>
        <v>0</v>
      </c>
      <c r="C107" s="8">
        <f>IFERROR(IF(MONTH(#REF!)&lt;5,INDEX(Lønnstabeller!$B$92:$CG$92,1,YEAR(#REF!)-1997),INDEX(Lønnstabeller!$B$92:$CG$92,1,YEAR(#REF!)-1997+1)),0)</f>
        <v>0</v>
      </c>
      <c r="D107" s="13"/>
      <c r="E107" s="13"/>
      <c r="F107" s="13"/>
      <c r="G107" s="13"/>
      <c r="H107" s="2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</row>
    <row r="108" spans="1:147">
      <c r="A108" s="8" t="s">
        <v>22</v>
      </c>
      <c r="B108" s="8">
        <f>IFERROR(HLOOKUP(IF(MONTH(#REF!)&lt;5,INDEX(Lønnstabeller!$B$92:$CG$92,1,YEAR(#REF!)-1997),INDEX(Lønnstabeller!$B$92:$CG$92,1,YEAR(#REF!)-1997+1)),Lønnstabeller!$B$92:$CG$98,3,FALSE),0)</f>
        <v>0</v>
      </c>
      <c r="C108" s="8">
        <f>IFERROR(IF(MONTH(#REF!)&lt;5,INDEX(Lønnstabeller!$B$92:$CG$92,1,YEAR(#REF!)-1997),INDEX(Lønnstabeller!$B$92:$CG$92,1,YEAR(#REF!)-1997)),0)</f>
        <v>0</v>
      </c>
      <c r="D108" s="13"/>
      <c r="E108" s="13"/>
      <c r="F108" s="13"/>
      <c r="G108" s="13"/>
      <c r="H108" s="2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</row>
    <row r="109" spans="1:147">
      <c r="A109" s="8" t="s">
        <v>23</v>
      </c>
      <c r="B109" s="8">
        <f>IFERROR(HLOOKUP((2019),Lønnstabeller!$B$92:$CG$98,4,FALSE),0)</f>
        <v>0</v>
      </c>
      <c r="C109" s="8">
        <v>2019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</row>
    <row r="110" spans="1:147">
      <c r="A110" s="8" t="s">
        <v>17</v>
      </c>
      <c r="B110" s="8">
        <f>IFERROR(HLOOKUP(IF(MONTH(#REF!)&lt;5,INDEX(Lønnstabeller!$B$92:$CG$92,1,YEAR(#REF!)-1997),INDEX(Lønnstabeller!$B$92:$CG$92,1,YEAR(#REF!)-1997+1)),Lønnstabeller!$B$92:$CG$98,5,FALSE),0)</f>
        <v>0</v>
      </c>
      <c r="C110" s="8">
        <f>IFERROR(IF(MONTH(#REF!)&lt;5,INDEX(Lønnstabeller!$B$92:$CG$92,1,YEAR(#REF!)-1997),INDEX(Lønnstabeller!$B$92:$CG$92,1,YEAR(#REF!)-1997+1)),0)</f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</row>
    <row r="111" spans="1:147">
      <c r="A111" s="8" t="s">
        <v>19</v>
      </c>
      <c r="B111" s="13">
        <f>IFERROR(HLOOKUP(IF(MONTH(#REF!)&lt;5,INDEX(Lønnstabeller!$B$92:$CG$92,1,YEAR(#REF!)-1997),INDEX(Lønnstabeller!$B$92:$CG$92,1,YEAR(#REF!)-1997+1)),Lønnstabeller!$B$92:$CG$98,7,FALSE),0)</f>
        <v>0</v>
      </c>
      <c r="C111" s="8">
        <f>IFERROR(IF(MONTH(#REF!)&lt;5,INDEX(Lønnstabeller!$B$92:$CG$92,1,YEAR(#REF!)-1997),INDEX(Lønnstabeller!$B$92:$CG$92,1,YEAR(#REF!)-1997+1)),0)</f>
        <v>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</row>
    <row r="112" spans="1:147">
      <c r="A112" s="8" t="s">
        <v>25</v>
      </c>
      <c r="B112" s="8" cm="1">
        <f t="array" ref="B112">IFERROR(HLOOKUP(INDEX(Lønnstabeller!$B$92:$CG$92,1,(2019-1997+1)),Lønnstabeller!$B$92:$CG$102,9,FALSE),0)</f>
        <v>0</v>
      </c>
      <c r="C112" s="8" cm="1">
        <f t="array" ref="C112">IFERROR(INDEX(Lønnstabeller!$B$92:$CG$92,1,2019-1997+1),0)</f>
        <v>2019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</row>
    <row r="113" spans="1:147">
      <c r="A113" s="8" t="s">
        <v>26</v>
      </c>
      <c r="B113" s="13" cm="1">
        <f t="array" ref="B113">IFERROR(HLOOKUP(INDEX(Lønnstabeller!$B$92:$CG$92,1,2019-1997+1),Lønnstabeller!$B$92:$CG$102,11,FALSE),0)</f>
        <v>0</v>
      </c>
      <c r="C113" s="8" cm="1">
        <f t="array" ref="C113">IFERROR(INDEX(Lønnstabeller!$B$92:$CG$92,1,2019-1997+1),0)</f>
        <v>2019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</row>
    <row r="114" spans="1:147">
      <c r="A114" s="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</row>
    <row r="115" spans="1:147">
      <c r="A115" s="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</row>
    <row r="116" spans="1:147">
      <c r="A116" s="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</row>
    <row r="117" spans="1:147">
      <c r="A117" s="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</row>
    <row r="118" spans="1:147">
      <c r="A118" s="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</row>
    <row r="119" spans="1:147">
      <c r="A119" s="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</row>
    <row r="120" spans="1:147">
      <c r="A120" s="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</row>
    <row r="121" spans="1:147">
      <c r="A121" s="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</row>
    <row r="122" spans="1:147">
      <c r="A122" s="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</row>
    <row r="123" spans="1:147">
      <c r="A123" s="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</row>
    <row r="124" spans="1:147">
      <c r="A124" s="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</row>
    <row r="125" spans="1:147">
      <c r="A125" s="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</row>
    <row r="126" spans="1:147">
      <c r="A126" s="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</row>
    <row r="127" spans="1:147">
      <c r="A127" s="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</row>
    <row r="128" spans="1:147">
      <c r="A128" s="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</row>
    <row r="129" spans="1:147">
      <c r="A129" s="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</row>
    <row r="130" spans="1:147">
      <c r="A130" s="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</row>
    <row r="131" spans="1:147">
      <c r="A131" s="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</row>
    <row r="132" spans="1:147">
      <c r="A132" s="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</row>
    <row r="133" spans="1:147">
      <c r="A133" s="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</row>
    <row r="134" spans="1:147">
      <c r="A134" s="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</row>
    <row r="135" spans="1:147">
      <c r="A135" s="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</row>
    <row r="136" spans="1:147">
      <c r="A136" s="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</row>
    <row r="137" spans="1:147">
      <c r="A137" s="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</row>
    <row r="138" spans="1:147">
      <c r="A138" s="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</row>
    <row r="139" spans="1:147">
      <c r="A139" s="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</row>
    <row r="140" spans="1:147">
      <c r="A140" s="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</row>
    <row r="141" spans="1:147">
      <c r="A141" s="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</row>
    <row r="142" spans="1:147">
      <c r="A142" s="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</row>
    <row r="143" spans="1:147">
      <c r="A143" s="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</row>
    <row r="144" spans="1:147">
      <c r="A144" s="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</row>
    <row r="145" spans="1:147">
      <c r="A145" s="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</row>
    <row r="146" spans="1:147">
      <c r="A146" s="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</row>
    <row r="147" spans="1:147">
      <c r="A147" s="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</row>
    <row r="148" spans="1:147">
      <c r="A148" s="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</row>
    <row r="149" spans="1:147">
      <c r="A149" s="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</row>
    <row r="150" spans="1:147">
      <c r="A150" s="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</row>
    <row r="151" spans="1:147">
      <c r="A151" s="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</row>
    <row r="152" spans="1:147">
      <c r="A152" s="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</row>
    <row r="153" spans="1:147">
      <c r="A153" s="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</row>
    <row r="154" spans="1:147">
      <c r="A154" s="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</row>
    <row r="155" spans="1:147">
      <c r="A155" s="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</row>
    <row r="156" spans="1:147">
      <c r="A156" s="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</row>
    <row r="157" spans="1:14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147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147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147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1:4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1:4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1:4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1:4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1:4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1:4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1:4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1:44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44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1:4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1:4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1:44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44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44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4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1:4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1:4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1:4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1:4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1:44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1:4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1:4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1:44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</row>
    <row r="217" spans="1:44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1:44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1:44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1:4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1:4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1:4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1:4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1:4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1:4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1:4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4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1:4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4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</row>
    <row r="232" spans="1:4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</row>
    <row r="233" spans="1:4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</row>
    <row r="234" spans="1:4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</row>
    <row r="235" spans="1:4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</row>
    <row r="236" spans="1:4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</row>
    <row r="237" spans="1:4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</row>
    <row r="238" spans="1:4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</row>
    <row r="239" spans="1:4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</row>
    <row r="240" spans="1:4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</row>
    <row r="241" spans="1:4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</row>
    <row r="242" spans="1:4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</row>
    <row r="243" spans="1:4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</row>
    <row r="244" spans="1: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</row>
    <row r="245" spans="1:4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</row>
    <row r="246" spans="1:4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</row>
    <row r="247" spans="1:4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</row>
    <row r="248" spans="1:4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</row>
    <row r="249" spans="1:4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</row>
    <row r="250" spans="1:4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</row>
    <row r="251" spans="1:4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</row>
    <row r="252" spans="1:4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</row>
    <row r="253" spans="1:4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</row>
    <row r="254" spans="1:4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</row>
    <row r="255" spans="1:4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</row>
    <row r="256" spans="1:4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</row>
    <row r="257" spans="1:4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</row>
    <row r="258" spans="1:4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</row>
    <row r="259" spans="1:4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</row>
    <row r="260" spans="1:4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</row>
    <row r="261" spans="1:4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</row>
    <row r="262" spans="1:4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</row>
    <row r="263" spans="1:4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</row>
    <row r="264" spans="1:4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</row>
    <row r="265" spans="1:4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</row>
    <row r="266" spans="1:4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</row>
    <row r="267" spans="1:4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</row>
    <row r="268" spans="1:4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</row>
    <row r="269" spans="1:4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</row>
    <row r="270" spans="1:4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</row>
    <row r="271" spans="1:4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</row>
    <row r="272" spans="1:4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</row>
    <row r="273" spans="1:4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</row>
    <row r="274" spans="1:4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</row>
    <row r="275" spans="1:4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1:4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1:4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1:4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1:4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</row>
    <row r="280" spans="1:4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1:4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</row>
    <row r="282" spans="1:4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1:4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</row>
    <row r="284" spans="1:4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</row>
    <row r="285" spans="1:4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</row>
    <row r="288" spans="1:4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</row>
    <row r="289" spans="1:4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</row>
    <row r="290" spans="1:4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1:4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</row>
    <row r="293" spans="1:4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</row>
    <row r="294" spans="1:4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</row>
    <row r="295" spans="1:4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</row>
    <row r="296" spans="1:4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</row>
    <row r="297" spans="1:4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</row>
    <row r="298" spans="1:4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</row>
    <row r="299" spans="1:4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</row>
    <row r="300" spans="1:4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</row>
    <row r="301" spans="1:4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</row>
    <row r="302" spans="1:4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</row>
    <row r="303" spans="1:4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</row>
    <row r="304" spans="1:4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</row>
    <row r="305" spans="1:4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1:4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1:4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</row>
    <row r="308" spans="1:4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1:4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1:4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</row>
    <row r="340" spans="1:4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1:4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1:4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  <row r="351" spans="1:4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</row>
    <row r="352" spans="1:4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</row>
    <row r="353" spans="1:4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</row>
    <row r="354" spans="1:4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</row>
    <row r="355" spans="1:4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</row>
    <row r="356" spans="1:4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</row>
    <row r="357" spans="1:4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</row>
    <row r="359" spans="1:4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</row>
    <row r="360" spans="1:4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</row>
    <row r="361" spans="1:4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</row>
    <row r="362" spans="1:4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</row>
    <row r="363" spans="1:4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</row>
    <row r="367" spans="1:4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</row>
    <row r="370" spans="1:4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</row>
    <row r="371" spans="1:4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</row>
    <row r="372" spans="1:4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</row>
    <row r="373" spans="1:4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</row>
    <row r="374" spans="1:4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</row>
    <row r="375" spans="1:4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</row>
    <row r="376" spans="1:4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</row>
    <row r="377" spans="1:4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</row>
    <row r="378" spans="1:4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</row>
    <row r="379" spans="1:4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</row>
    <row r="380" spans="1:4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</row>
    <row r="381" spans="1:4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</row>
    <row r="382" spans="1:4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</row>
    <row r="383" spans="1:4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</row>
    <row r="384" spans="1:4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</row>
    <row r="385" spans="1:4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</row>
    <row r="386" spans="1:4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</row>
    <row r="387" spans="1:4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</row>
    <row r="388" spans="1:4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</row>
    <row r="389" spans="1:4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</row>
    <row r="390" spans="1:4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</row>
    <row r="391" spans="1:4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</row>
    <row r="392" spans="1:4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</row>
    <row r="393" spans="1:4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</row>
    <row r="394" spans="1:4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</row>
    <row r="395" spans="1:4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</row>
    <row r="396" spans="1:4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</row>
    <row r="397" spans="1:4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</row>
    <row r="398" spans="1:4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</row>
    <row r="399" spans="1:4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</row>
    <row r="400" spans="1:4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</row>
    <row r="401" spans="1:4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</row>
    <row r="402" spans="1:4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</row>
    <row r="403" spans="1:4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</row>
    <row r="404" spans="1:4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</row>
    <row r="405" spans="1:4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</row>
    <row r="406" spans="1:4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</row>
    <row r="407" spans="1:4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</row>
    <row r="408" spans="1:4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</row>
    <row r="409" spans="1:4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</row>
    <row r="410" spans="1:4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</row>
    <row r="411" spans="1:4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</row>
    <row r="412" spans="1:4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</row>
    <row r="413" spans="1:4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</row>
    <row r="414" spans="1:4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</row>
    <row r="415" spans="1:4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</row>
    <row r="416" spans="1:4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</row>
    <row r="417" spans="1:4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</row>
    <row r="418" spans="1:4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</row>
    <row r="419" spans="1:4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</row>
    <row r="420" spans="1:4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</row>
    <row r="421" spans="1:4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</row>
    <row r="422" spans="1:4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</row>
    <row r="423" spans="1:4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</row>
    <row r="424" spans="1:4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</row>
    <row r="425" spans="1:4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</row>
    <row r="426" spans="1:4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</row>
    <row r="427" spans="1:4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</row>
    <row r="428" spans="1:4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</row>
    <row r="429" spans="1:4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</row>
    <row r="430" spans="1:4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</row>
    <row r="431" spans="1:4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</row>
    <row r="432" spans="1:4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</row>
    <row r="433" spans="1:4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</row>
    <row r="434" spans="1:4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</row>
    <row r="435" spans="1:4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</row>
    <row r="436" spans="1:4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</row>
    <row r="437" spans="1:4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</row>
    <row r="438" spans="1:4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</row>
    <row r="439" spans="1:4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</row>
    <row r="440" spans="1:4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</row>
    <row r="441" spans="1:4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</row>
    <row r="442" spans="1:4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</row>
    <row r="443" spans="1:4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</row>
    <row r="444" spans="1: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</row>
    <row r="445" spans="1:4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</row>
    <row r="446" spans="1:4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</row>
    <row r="447" spans="1:4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</row>
    <row r="448" spans="1:4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</row>
    <row r="449" spans="1:4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</row>
    <row r="450" spans="1:4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</row>
    <row r="451" spans="1:4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</row>
    <row r="452" spans="1:4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</row>
    <row r="453" spans="1:4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</row>
    <row r="454" spans="1:4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</row>
    <row r="455" spans="1:4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</row>
    <row r="456" spans="1:4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</row>
    <row r="457" spans="1:4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</row>
    <row r="458" spans="1:4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</row>
    <row r="459" spans="1:4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</row>
    <row r="460" spans="1:4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</row>
    <row r="461" spans="1:4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</row>
    <row r="462" spans="1:4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</row>
    <row r="463" spans="1:4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</row>
    <row r="464" spans="1:4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</row>
    <row r="465" spans="1:4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</row>
    <row r="466" spans="1:4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</row>
    <row r="467" spans="1:4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</row>
    <row r="468" spans="1:4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</row>
    <row r="469" spans="1:4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</row>
    <row r="470" spans="1:4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</row>
    <row r="471" spans="1:4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</row>
    <row r="472" spans="1:4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</row>
    <row r="473" spans="1:4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</row>
    <row r="474" spans="1:4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</row>
    <row r="475" spans="1:4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</row>
    <row r="476" spans="1:4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</row>
    <row r="477" spans="1:4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</row>
    <row r="478" spans="1:4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</row>
    <row r="479" spans="1:4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</row>
    <row r="480" spans="1:4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</row>
    <row r="481" spans="1:4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</row>
    <row r="482" spans="1:4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</row>
    <row r="483" spans="1:4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</row>
    <row r="484" spans="1:4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</row>
    <row r="485" spans="1:4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</row>
    <row r="486" spans="1:4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</row>
    <row r="487" spans="1:4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</row>
    <row r="488" spans="1:4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</row>
    <row r="489" spans="1:4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</row>
    <row r="490" spans="1:4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</row>
    <row r="491" spans="1:4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</row>
    <row r="492" spans="1:4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</row>
    <row r="493" spans="1:4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</row>
    <row r="494" spans="1:4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</row>
    <row r="495" spans="1:4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</row>
    <row r="496" spans="1:4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</row>
    <row r="497" spans="1:4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</row>
    <row r="498" spans="1:4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</row>
    <row r="499" spans="1:4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</row>
    <row r="500" spans="1:4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</row>
    <row r="501" spans="1:4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</row>
    <row r="502" spans="1:4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</row>
    <row r="503" spans="1:4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</row>
    <row r="504" spans="1:4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</row>
    <row r="505" spans="1:4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</row>
    <row r="506" spans="1:4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</row>
    <row r="507" spans="1:4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</row>
    <row r="508" spans="1:4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</row>
    <row r="509" spans="1:4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</row>
    <row r="510" spans="1:4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</row>
    <row r="511" spans="1:4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</row>
    <row r="512" spans="1:4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</row>
    <row r="513" spans="1:4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</row>
    <row r="514" spans="1:4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</row>
    <row r="515" spans="1:4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</row>
    <row r="516" spans="1:4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</row>
    <row r="517" spans="1:4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</row>
    <row r="518" spans="1:4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</row>
    <row r="519" spans="1:4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</row>
    <row r="520" spans="1:4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</row>
    <row r="521" spans="1:4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</row>
    <row r="522" spans="1:4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</row>
    <row r="523" spans="1:4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</row>
    <row r="524" spans="1:4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</row>
    <row r="525" spans="1:4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</row>
    <row r="526" spans="1:4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</row>
    <row r="527" spans="1:4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</row>
    <row r="528" spans="1:4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</row>
    <row r="529" spans="1:4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</row>
    <row r="530" spans="1:4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</row>
    <row r="531" spans="1:4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</row>
    <row r="532" spans="1:4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</row>
    <row r="533" spans="1:4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</row>
    <row r="534" spans="1:4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</row>
    <row r="535" spans="1:4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</row>
    <row r="536" spans="1:4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</row>
    <row r="537" spans="1:4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</row>
    <row r="538" spans="1:4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</row>
    <row r="539" spans="1:4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</row>
    <row r="540" spans="1:4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</row>
    <row r="541" spans="1:4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</row>
  </sheetData>
  <sheetProtection selectLockedCells="1"/>
  <mergeCells count="1">
    <mergeCell ref="A106:C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Kalkulator</vt:lpstr>
      <vt:lpstr>Forklaring</vt:lpstr>
      <vt:lpstr>ATF</vt:lpstr>
      <vt:lpstr>Grunnbeløpstabell</vt:lpstr>
      <vt:lpstr>Lønnstabeller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Bergersen;Kurt Normand</dc:creator>
  <cp:lastModifiedBy>Kyrre Felde</cp:lastModifiedBy>
  <cp:lastPrinted>2022-04-06T16:16:17Z</cp:lastPrinted>
  <dcterms:created xsi:type="dcterms:W3CDTF">2019-01-10T11:30:22Z</dcterms:created>
  <dcterms:modified xsi:type="dcterms:W3CDTF">2023-05-04T09:51:09Z</dcterms:modified>
</cp:coreProperties>
</file>